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tejka\Desktop\"/>
    </mc:Choice>
  </mc:AlternateContent>
  <xr:revisionPtr revIDLastSave="0" documentId="13_ncr:1_{8BEED43C-0FF1-4062-8427-7CF64DFA4D80}" xr6:coauthVersionLast="47" xr6:coauthVersionMax="47" xr10:uidLastSave="{00000000-0000-0000-0000-000000000000}"/>
  <bookViews>
    <workbookView xWindow="-120" yWindow="-120" windowWidth="29040" windowHeight="15840" firstSheet="1" activeTab="5" xr2:uid="{00000000-000D-0000-FFFF-FFFF00000000}"/>
  </bookViews>
  <sheets>
    <sheet name="Rekapitulace stavby" sheetId="1" r:id="rId1"/>
    <sheet name="SO 101 - Komunikace a zpe..." sheetId="2" r:id="rId2"/>
    <sheet name="SO 101s - Sanace zemní pl..." sheetId="3" r:id="rId3"/>
    <sheet name="SO 401 - Veřejné osvětlení" sheetId="4" r:id="rId4"/>
    <sheet name="VRN 101 - Vedlejší rozpoč..." sheetId="5" r:id="rId5"/>
    <sheet name="VRN 401 - Vedlejší rozpoč..." sheetId="6" r:id="rId6"/>
    <sheet name="Pokyny pro vyplnění" sheetId="7" r:id="rId7"/>
  </sheets>
  <definedNames>
    <definedName name="_xlnm._FilterDatabase" localSheetId="1" hidden="1">'SO 101 - Komunikace a zpe...'!$C$93:$K$838</definedName>
    <definedName name="_xlnm._FilterDatabase" localSheetId="2" hidden="1">'SO 101s - Sanace zemní pl...'!$C$83:$K$127</definedName>
    <definedName name="_xlnm._FilterDatabase" localSheetId="3" hidden="1">'SO 401 - Veřejné osvětlení'!$C$88:$K$237</definedName>
    <definedName name="_xlnm._FilterDatabase" localSheetId="4" hidden="1">'VRN 101 - Vedlejší rozpoč...'!$C$82:$K$111</definedName>
    <definedName name="_xlnm._FilterDatabase" localSheetId="5" hidden="1">'VRN 401 - Vedlejší rozpoč...'!$C$82:$K$99</definedName>
    <definedName name="_xlnm.Print_Titles" localSheetId="0">'Rekapitulace stavby'!$52:$52</definedName>
    <definedName name="_xlnm.Print_Titles" localSheetId="1">'SO 101 - Komunikace a zpe...'!$93:$93</definedName>
    <definedName name="_xlnm.Print_Titles" localSheetId="2">'SO 101s - Sanace zemní pl...'!$83:$83</definedName>
    <definedName name="_xlnm.Print_Titles" localSheetId="3">'SO 401 - Veřejné osvětlení'!$88:$88</definedName>
    <definedName name="_xlnm.Print_Titles" localSheetId="4">'VRN 101 - Vedlejší rozpoč...'!$82:$82</definedName>
    <definedName name="_xlnm.Print_Titles" localSheetId="5">'VRN 401 - Vedlejší rozpoč...'!$82:$82</definedName>
    <definedName name="_xlnm.Print_Area" localSheetId="6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stavby'!$C$42:$AQ$60</definedName>
    <definedName name="_xlnm.Print_Area" localSheetId="1">'SO 101 - Komunikace a zpe...'!$C$4:$J$39,'SO 101 - Komunikace a zpe...'!$C$45:$J$75,'SO 101 - Komunikace a zpe...'!$C$81:$K$838</definedName>
    <definedName name="_xlnm.Print_Area" localSheetId="2">'SO 101s - Sanace zemní pl...'!$C$4:$J$39,'SO 101s - Sanace zemní pl...'!$C$45:$J$65,'SO 101s - Sanace zemní pl...'!$C$71:$K$127</definedName>
    <definedName name="_xlnm.Print_Area" localSheetId="3">'SO 401 - Veřejné osvětlení'!$C$4:$J$39,'SO 401 - Veřejné osvětlení'!$C$45:$J$70,'SO 401 - Veřejné osvětlení'!$C$76:$K$237</definedName>
    <definedName name="_xlnm.Print_Area" localSheetId="4">'VRN 101 - Vedlejší rozpoč...'!$C$4:$J$39,'VRN 101 - Vedlejší rozpoč...'!$C$45:$J$64,'VRN 101 - Vedlejší rozpoč...'!$C$70:$K$111</definedName>
    <definedName name="_xlnm.Print_Area" localSheetId="5">'VRN 401 - Vedlejší rozpoč...'!$C$4:$J$39,'VRN 401 - Vedlejší rozpoč...'!$C$45:$J$64,'VRN 401 - Vedlejší rozpoč...'!$C$70:$K$99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37" i="6" l="1"/>
  <c r="J36" i="6"/>
  <c r="AY59" i="1" s="1"/>
  <c r="J35" i="6"/>
  <c r="AX59" i="1" s="1"/>
  <c r="BI98" i="6"/>
  <c r="BH98" i="6"/>
  <c r="BG98" i="6"/>
  <c r="BF98" i="6"/>
  <c r="T98" i="6"/>
  <c r="R98" i="6"/>
  <c r="P98" i="6"/>
  <c r="BI96" i="6"/>
  <c r="BH96" i="6"/>
  <c r="BG96" i="6"/>
  <c r="BF96" i="6"/>
  <c r="T96" i="6"/>
  <c r="R96" i="6"/>
  <c r="P96" i="6"/>
  <c r="BI93" i="6"/>
  <c r="BH93" i="6"/>
  <c r="BG93" i="6"/>
  <c r="BF93" i="6"/>
  <c r="T93" i="6"/>
  <c r="T92" i="6" s="1"/>
  <c r="R93" i="6"/>
  <c r="R92" i="6" s="1"/>
  <c r="P93" i="6"/>
  <c r="P92" i="6" s="1"/>
  <c r="BI90" i="6"/>
  <c r="BH90" i="6"/>
  <c r="BG90" i="6"/>
  <c r="BF90" i="6"/>
  <c r="T90" i="6"/>
  <c r="R90" i="6"/>
  <c r="P90" i="6"/>
  <c r="BI88" i="6"/>
  <c r="BH88" i="6"/>
  <c r="BG88" i="6"/>
  <c r="BF88" i="6"/>
  <c r="T88" i="6"/>
  <c r="R88" i="6"/>
  <c r="P88" i="6"/>
  <c r="BI86" i="6"/>
  <c r="BH86" i="6"/>
  <c r="BG86" i="6"/>
  <c r="BF86" i="6"/>
  <c r="T86" i="6"/>
  <c r="R86" i="6"/>
  <c r="P86" i="6"/>
  <c r="F77" i="6"/>
  <c r="E75" i="6"/>
  <c r="F52" i="6"/>
  <c r="E50" i="6"/>
  <c r="J24" i="6"/>
  <c r="E24" i="6"/>
  <c r="J55" i="6" s="1"/>
  <c r="J23" i="6"/>
  <c r="J21" i="6"/>
  <c r="E21" i="6"/>
  <c r="J79" i="6" s="1"/>
  <c r="J20" i="6"/>
  <c r="J18" i="6"/>
  <c r="E18" i="6"/>
  <c r="F80" i="6" s="1"/>
  <c r="J17" i="6"/>
  <c r="J15" i="6"/>
  <c r="E15" i="6"/>
  <c r="F79" i="6" s="1"/>
  <c r="J14" i="6"/>
  <c r="J12" i="6"/>
  <c r="J77" i="6"/>
  <c r="E7" i="6"/>
  <c r="E73" i="6"/>
  <c r="J37" i="5"/>
  <c r="J36" i="5"/>
  <c r="AY58" i="1" s="1"/>
  <c r="J35" i="5"/>
  <c r="AX58" i="1" s="1"/>
  <c r="BI109" i="5"/>
  <c r="BH109" i="5"/>
  <c r="BG109" i="5"/>
  <c r="BF109" i="5"/>
  <c r="T109" i="5"/>
  <c r="R109" i="5"/>
  <c r="P109" i="5"/>
  <c r="BI105" i="5"/>
  <c r="BH105" i="5"/>
  <c r="BG105" i="5"/>
  <c r="BF105" i="5"/>
  <c r="T105" i="5"/>
  <c r="R105" i="5"/>
  <c r="P105" i="5"/>
  <c r="BI101" i="5"/>
  <c r="BH101" i="5"/>
  <c r="BG101" i="5"/>
  <c r="BF101" i="5"/>
  <c r="T101" i="5"/>
  <c r="R101" i="5"/>
  <c r="P101" i="5"/>
  <c r="BI97" i="5"/>
  <c r="BH97" i="5"/>
  <c r="BG97" i="5"/>
  <c r="BF97" i="5"/>
  <c r="T97" i="5"/>
  <c r="R97" i="5"/>
  <c r="P97" i="5"/>
  <c r="BI93" i="5"/>
  <c r="BH93" i="5"/>
  <c r="BG93" i="5"/>
  <c r="BF93" i="5"/>
  <c r="T93" i="5"/>
  <c r="R93" i="5"/>
  <c r="P93" i="5"/>
  <c r="BI89" i="5"/>
  <c r="BH89" i="5"/>
  <c r="BG89" i="5"/>
  <c r="BF89" i="5"/>
  <c r="T89" i="5"/>
  <c r="R89" i="5"/>
  <c r="P89" i="5"/>
  <c r="BI86" i="5"/>
  <c r="BH86" i="5"/>
  <c r="BG86" i="5"/>
  <c r="BF86" i="5"/>
  <c r="T86" i="5"/>
  <c r="R86" i="5"/>
  <c r="P86" i="5"/>
  <c r="F77" i="5"/>
  <c r="E75" i="5"/>
  <c r="F52" i="5"/>
  <c r="E50" i="5"/>
  <c r="J24" i="5"/>
  <c r="E24" i="5"/>
  <c r="J55" i="5" s="1"/>
  <c r="J23" i="5"/>
  <c r="J21" i="5"/>
  <c r="E21" i="5"/>
  <c r="J54" i="5" s="1"/>
  <c r="J20" i="5"/>
  <c r="J18" i="5"/>
  <c r="E18" i="5"/>
  <c r="F80" i="5" s="1"/>
  <c r="J17" i="5"/>
  <c r="J15" i="5"/>
  <c r="E15" i="5"/>
  <c r="F79" i="5" s="1"/>
  <c r="J14" i="5"/>
  <c r="J12" i="5"/>
  <c r="J77" i="5" s="1"/>
  <c r="E7" i="5"/>
  <c r="E48" i="5" s="1"/>
  <c r="J37" i="4"/>
  <c r="J36" i="4"/>
  <c r="AY57" i="1"/>
  <c r="J35" i="4"/>
  <c r="AX57" i="1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2" i="4"/>
  <c r="BH232" i="4"/>
  <c r="BG232" i="4"/>
  <c r="BF232" i="4"/>
  <c r="T232" i="4"/>
  <c r="R232" i="4"/>
  <c r="P232" i="4"/>
  <c r="BI230" i="4"/>
  <c r="BH230" i="4"/>
  <c r="BG230" i="4"/>
  <c r="BF230" i="4"/>
  <c r="T230" i="4"/>
  <c r="R230" i="4"/>
  <c r="P230" i="4"/>
  <c r="BI228" i="4"/>
  <c r="BH228" i="4"/>
  <c r="BG228" i="4"/>
  <c r="BF228" i="4"/>
  <c r="T228" i="4"/>
  <c r="R228" i="4"/>
  <c r="P228" i="4"/>
  <c r="BI226" i="4"/>
  <c r="BH226" i="4"/>
  <c r="BG226" i="4"/>
  <c r="BF226" i="4"/>
  <c r="T226" i="4"/>
  <c r="R226" i="4"/>
  <c r="P226" i="4"/>
  <c r="BI224" i="4"/>
  <c r="BH224" i="4"/>
  <c r="BG224" i="4"/>
  <c r="BF224" i="4"/>
  <c r="T224" i="4"/>
  <c r="R224" i="4"/>
  <c r="P224" i="4"/>
  <c r="BI221" i="4"/>
  <c r="BH221" i="4"/>
  <c r="BG221" i="4"/>
  <c r="BF221" i="4"/>
  <c r="T221" i="4"/>
  <c r="T220" i="4" s="1"/>
  <c r="R221" i="4"/>
  <c r="R220" i="4" s="1"/>
  <c r="P221" i="4"/>
  <c r="P220" i="4" s="1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0" i="4"/>
  <c r="BH210" i="4"/>
  <c r="BG210" i="4"/>
  <c r="BF210" i="4"/>
  <c r="T210" i="4"/>
  <c r="R210" i="4"/>
  <c r="P210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BI120" i="4"/>
  <c r="BH120" i="4"/>
  <c r="BG120" i="4"/>
  <c r="BF120" i="4"/>
  <c r="T120" i="4"/>
  <c r="R120" i="4"/>
  <c r="P120" i="4"/>
  <c r="BI118" i="4"/>
  <c r="BH118" i="4"/>
  <c r="BG118" i="4"/>
  <c r="BF118" i="4"/>
  <c r="T118" i="4"/>
  <c r="R118" i="4"/>
  <c r="P118" i="4"/>
  <c r="BI114" i="4"/>
  <c r="BH114" i="4"/>
  <c r="BG114" i="4"/>
  <c r="BF114" i="4"/>
  <c r="T114" i="4"/>
  <c r="R114" i="4"/>
  <c r="P114" i="4"/>
  <c r="BI112" i="4"/>
  <c r="BH112" i="4"/>
  <c r="BG112" i="4"/>
  <c r="BF112" i="4"/>
  <c r="T112" i="4"/>
  <c r="R112" i="4"/>
  <c r="P112" i="4"/>
  <c r="BI108" i="4"/>
  <c r="BH108" i="4"/>
  <c r="BG108" i="4"/>
  <c r="BF108" i="4"/>
  <c r="T108" i="4"/>
  <c r="R108" i="4"/>
  <c r="P108" i="4"/>
  <c r="BI106" i="4"/>
  <c r="BH106" i="4"/>
  <c r="BG106" i="4"/>
  <c r="BF106" i="4"/>
  <c r="T106" i="4"/>
  <c r="R106" i="4"/>
  <c r="P106" i="4"/>
  <c r="BI102" i="4"/>
  <c r="BH102" i="4"/>
  <c r="BG102" i="4"/>
  <c r="BF102" i="4"/>
  <c r="T102" i="4"/>
  <c r="R102" i="4"/>
  <c r="P102" i="4"/>
  <c r="BI100" i="4"/>
  <c r="BH100" i="4"/>
  <c r="BG100" i="4"/>
  <c r="BF100" i="4"/>
  <c r="T100" i="4"/>
  <c r="R100" i="4"/>
  <c r="P100" i="4"/>
  <c r="BI96" i="4"/>
  <c r="BH96" i="4"/>
  <c r="BG96" i="4"/>
  <c r="BF96" i="4"/>
  <c r="T96" i="4"/>
  <c r="R96" i="4"/>
  <c r="P96" i="4"/>
  <c r="BI94" i="4"/>
  <c r="BH94" i="4"/>
  <c r="BG94" i="4"/>
  <c r="BF94" i="4"/>
  <c r="T94" i="4"/>
  <c r="R94" i="4"/>
  <c r="P94" i="4"/>
  <c r="BI92" i="4"/>
  <c r="BH92" i="4"/>
  <c r="BG92" i="4"/>
  <c r="BF92" i="4"/>
  <c r="T92" i="4"/>
  <c r="R92" i="4"/>
  <c r="P92" i="4"/>
  <c r="F83" i="4"/>
  <c r="E81" i="4"/>
  <c r="F52" i="4"/>
  <c r="E50" i="4"/>
  <c r="J24" i="4"/>
  <c r="E24" i="4"/>
  <c r="J55" i="4" s="1"/>
  <c r="J23" i="4"/>
  <c r="J21" i="4"/>
  <c r="E21" i="4"/>
  <c r="J54" i="4" s="1"/>
  <c r="J20" i="4"/>
  <c r="J18" i="4"/>
  <c r="E18" i="4"/>
  <c r="F86" i="4" s="1"/>
  <c r="J17" i="4"/>
  <c r="J15" i="4"/>
  <c r="E15" i="4"/>
  <c r="F85" i="4" s="1"/>
  <c r="J14" i="4"/>
  <c r="J12" i="4"/>
  <c r="J52" i="4"/>
  <c r="E7" i="4"/>
  <c r="E48" i="4"/>
  <c r="J37" i="3"/>
  <c r="J36" i="3"/>
  <c r="AY56" i="1" s="1"/>
  <c r="J35" i="3"/>
  <c r="AX56" i="1" s="1"/>
  <c r="BI125" i="3"/>
  <c r="BH125" i="3"/>
  <c r="BG125" i="3"/>
  <c r="BF125" i="3"/>
  <c r="T125" i="3"/>
  <c r="T124" i="3" s="1"/>
  <c r="R125" i="3"/>
  <c r="R124" i="3" s="1"/>
  <c r="P125" i="3"/>
  <c r="P124" i="3" s="1"/>
  <c r="BI120" i="3"/>
  <c r="BH120" i="3"/>
  <c r="BG120" i="3"/>
  <c r="BF120" i="3"/>
  <c r="T120" i="3"/>
  <c r="T119" i="3" s="1"/>
  <c r="R120" i="3"/>
  <c r="R119" i="3" s="1"/>
  <c r="P120" i="3"/>
  <c r="P119" i="3" s="1"/>
  <c r="BI115" i="3"/>
  <c r="BH115" i="3"/>
  <c r="BG115" i="3"/>
  <c r="BF115" i="3"/>
  <c r="T115" i="3"/>
  <c r="R115" i="3"/>
  <c r="P115" i="3"/>
  <c r="BI111" i="3"/>
  <c r="BH111" i="3"/>
  <c r="BG111" i="3"/>
  <c r="BF111" i="3"/>
  <c r="T111" i="3"/>
  <c r="R111" i="3"/>
  <c r="P111" i="3"/>
  <c r="BI105" i="3"/>
  <c r="BH105" i="3"/>
  <c r="BG105" i="3"/>
  <c r="BF105" i="3"/>
  <c r="T105" i="3"/>
  <c r="R105" i="3"/>
  <c r="P105" i="3"/>
  <c r="BI99" i="3"/>
  <c r="BH99" i="3"/>
  <c r="BG99" i="3"/>
  <c r="BF99" i="3"/>
  <c r="T99" i="3"/>
  <c r="R99" i="3"/>
  <c r="P99" i="3"/>
  <c r="BI93" i="3"/>
  <c r="BH93" i="3"/>
  <c r="BG93" i="3"/>
  <c r="BF93" i="3"/>
  <c r="T93" i="3"/>
  <c r="R93" i="3"/>
  <c r="P93" i="3"/>
  <c r="BI87" i="3"/>
  <c r="BH87" i="3"/>
  <c r="BG87" i="3"/>
  <c r="BF87" i="3"/>
  <c r="T87" i="3"/>
  <c r="R87" i="3"/>
  <c r="P87" i="3"/>
  <c r="J80" i="3"/>
  <c r="F78" i="3"/>
  <c r="E76" i="3"/>
  <c r="J54" i="3"/>
  <c r="F52" i="3"/>
  <c r="E50" i="3"/>
  <c r="J24" i="3"/>
  <c r="E24" i="3"/>
  <c r="J81" i="3"/>
  <c r="J23" i="3"/>
  <c r="J18" i="3"/>
  <c r="E18" i="3"/>
  <c r="F55" i="3"/>
  <c r="J17" i="3"/>
  <c r="J15" i="3"/>
  <c r="E15" i="3"/>
  <c r="F54" i="3"/>
  <c r="J14" i="3"/>
  <c r="J12" i="3"/>
  <c r="J52" i="3" s="1"/>
  <c r="E7" i="3"/>
  <c r="E74" i="3" s="1"/>
  <c r="J37" i="2"/>
  <c r="J36" i="2"/>
  <c r="AY55" i="1"/>
  <c r="J35" i="2"/>
  <c r="AX55" i="1"/>
  <c r="BI836" i="2"/>
  <c r="BH836" i="2"/>
  <c r="BG836" i="2"/>
  <c r="BF836" i="2"/>
  <c r="T836" i="2"/>
  <c r="R836" i="2"/>
  <c r="P836" i="2"/>
  <c r="BI833" i="2"/>
  <c r="BH833" i="2"/>
  <c r="BG833" i="2"/>
  <c r="BF833" i="2"/>
  <c r="T833" i="2"/>
  <c r="R833" i="2"/>
  <c r="P833" i="2"/>
  <c r="BI829" i="2"/>
  <c r="BH829" i="2"/>
  <c r="BG829" i="2"/>
  <c r="BF829" i="2"/>
  <c r="T829" i="2"/>
  <c r="R829" i="2"/>
  <c r="P829" i="2"/>
  <c r="BI826" i="2"/>
  <c r="BH826" i="2"/>
  <c r="BG826" i="2"/>
  <c r="BF826" i="2"/>
  <c r="T826" i="2"/>
  <c r="R826" i="2"/>
  <c r="P826" i="2"/>
  <c r="BI822" i="2"/>
  <c r="BH822" i="2"/>
  <c r="BG822" i="2"/>
  <c r="BF822" i="2"/>
  <c r="T822" i="2"/>
  <c r="R822" i="2"/>
  <c r="P822" i="2"/>
  <c r="BI818" i="2"/>
  <c r="BH818" i="2"/>
  <c r="BG818" i="2"/>
  <c r="BF818" i="2"/>
  <c r="T818" i="2"/>
  <c r="R818" i="2"/>
  <c r="P818" i="2"/>
  <c r="BI814" i="2"/>
  <c r="BH814" i="2"/>
  <c r="BG814" i="2"/>
  <c r="BF814" i="2"/>
  <c r="T814" i="2"/>
  <c r="R814" i="2"/>
  <c r="P814" i="2"/>
  <c r="BI809" i="2"/>
  <c r="BH809" i="2"/>
  <c r="BG809" i="2"/>
  <c r="BF809" i="2"/>
  <c r="T809" i="2"/>
  <c r="R809" i="2"/>
  <c r="P809" i="2"/>
  <c r="BI804" i="2"/>
  <c r="BH804" i="2"/>
  <c r="BG804" i="2"/>
  <c r="BF804" i="2"/>
  <c r="T804" i="2"/>
  <c r="R804" i="2"/>
  <c r="P804" i="2"/>
  <c r="BI798" i="2"/>
  <c r="BH798" i="2"/>
  <c r="BG798" i="2"/>
  <c r="BF798" i="2"/>
  <c r="T798" i="2"/>
  <c r="R798" i="2"/>
  <c r="P798" i="2"/>
  <c r="BI792" i="2"/>
  <c r="BH792" i="2"/>
  <c r="BG792" i="2"/>
  <c r="BF792" i="2"/>
  <c r="T792" i="2"/>
  <c r="R792" i="2"/>
  <c r="P792" i="2"/>
  <c r="BI786" i="2"/>
  <c r="BH786" i="2"/>
  <c r="BG786" i="2"/>
  <c r="BF786" i="2"/>
  <c r="T786" i="2"/>
  <c r="R786" i="2"/>
  <c r="P786" i="2"/>
  <c r="BI780" i="2"/>
  <c r="BH780" i="2"/>
  <c r="BG780" i="2"/>
  <c r="BF780" i="2"/>
  <c r="T780" i="2"/>
  <c r="R780" i="2"/>
  <c r="P780" i="2"/>
  <c r="BI774" i="2"/>
  <c r="BH774" i="2"/>
  <c r="BG774" i="2"/>
  <c r="BF774" i="2"/>
  <c r="T774" i="2"/>
  <c r="R774" i="2"/>
  <c r="P774" i="2"/>
  <c r="BI769" i="2"/>
  <c r="BH769" i="2"/>
  <c r="BG769" i="2"/>
  <c r="BF769" i="2"/>
  <c r="T769" i="2"/>
  <c r="R769" i="2"/>
  <c r="P769" i="2"/>
  <c r="BI763" i="2"/>
  <c r="BH763" i="2"/>
  <c r="BG763" i="2"/>
  <c r="BF763" i="2"/>
  <c r="T763" i="2"/>
  <c r="R763" i="2"/>
  <c r="P763" i="2"/>
  <c r="BI758" i="2"/>
  <c r="BH758" i="2"/>
  <c r="BG758" i="2"/>
  <c r="BF758" i="2"/>
  <c r="T758" i="2"/>
  <c r="R758" i="2"/>
  <c r="P758" i="2"/>
  <c r="BI754" i="2"/>
  <c r="BH754" i="2"/>
  <c r="BG754" i="2"/>
  <c r="BF754" i="2"/>
  <c r="T754" i="2"/>
  <c r="R754" i="2"/>
  <c r="P754" i="2"/>
  <c r="BI748" i="2"/>
  <c r="BH748" i="2"/>
  <c r="BG748" i="2"/>
  <c r="BF748" i="2"/>
  <c r="T748" i="2"/>
  <c r="T747" i="2"/>
  <c r="R748" i="2"/>
  <c r="R747" i="2"/>
  <c r="P748" i="2"/>
  <c r="P747" i="2"/>
  <c r="BI743" i="2"/>
  <c r="BH743" i="2"/>
  <c r="BG743" i="2"/>
  <c r="BF743" i="2"/>
  <c r="T743" i="2"/>
  <c r="T742" i="2"/>
  <c r="R743" i="2"/>
  <c r="R742" i="2"/>
  <c r="P743" i="2"/>
  <c r="P742" i="2"/>
  <c r="BI736" i="2"/>
  <c r="BH736" i="2"/>
  <c r="BG736" i="2"/>
  <c r="BF736" i="2"/>
  <c r="T736" i="2"/>
  <c r="R736" i="2"/>
  <c r="P736" i="2"/>
  <c r="BI730" i="2"/>
  <c r="BH730" i="2"/>
  <c r="BG730" i="2"/>
  <c r="BF730" i="2"/>
  <c r="T730" i="2"/>
  <c r="R730" i="2"/>
  <c r="P730" i="2"/>
  <c r="BI726" i="2"/>
  <c r="BH726" i="2"/>
  <c r="BG726" i="2"/>
  <c r="BF726" i="2"/>
  <c r="T726" i="2"/>
  <c r="R726" i="2"/>
  <c r="P726" i="2"/>
  <c r="BI718" i="2"/>
  <c r="BH718" i="2"/>
  <c r="BG718" i="2"/>
  <c r="BF718" i="2"/>
  <c r="T718" i="2"/>
  <c r="R718" i="2"/>
  <c r="P718" i="2"/>
  <c r="BI711" i="2"/>
  <c r="BH711" i="2"/>
  <c r="BG711" i="2"/>
  <c r="BF711" i="2"/>
  <c r="T711" i="2"/>
  <c r="R711" i="2"/>
  <c r="P711" i="2"/>
  <c r="BI704" i="2"/>
  <c r="BH704" i="2"/>
  <c r="BG704" i="2"/>
  <c r="BF704" i="2"/>
  <c r="T704" i="2"/>
  <c r="R704" i="2"/>
  <c r="P704" i="2"/>
  <c r="BI698" i="2"/>
  <c r="BH698" i="2"/>
  <c r="BG698" i="2"/>
  <c r="BF698" i="2"/>
  <c r="T698" i="2"/>
  <c r="R698" i="2"/>
  <c r="P698" i="2"/>
  <c r="BI693" i="2"/>
  <c r="BH693" i="2"/>
  <c r="BG693" i="2"/>
  <c r="BF693" i="2"/>
  <c r="T693" i="2"/>
  <c r="R693" i="2"/>
  <c r="P693" i="2"/>
  <c r="BI689" i="2"/>
  <c r="BH689" i="2"/>
  <c r="BG689" i="2"/>
  <c r="BF689" i="2"/>
  <c r="T689" i="2"/>
  <c r="R689" i="2"/>
  <c r="P689" i="2"/>
  <c r="BI685" i="2"/>
  <c r="BH685" i="2"/>
  <c r="BG685" i="2"/>
  <c r="BF685" i="2"/>
  <c r="T685" i="2"/>
  <c r="R685" i="2"/>
  <c r="P685" i="2"/>
  <c r="BI681" i="2"/>
  <c r="BH681" i="2"/>
  <c r="BG681" i="2"/>
  <c r="BF681" i="2"/>
  <c r="T681" i="2"/>
  <c r="R681" i="2"/>
  <c r="P681" i="2"/>
  <c r="BI677" i="2"/>
  <c r="BH677" i="2"/>
  <c r="BG677" i="2"/>
  <c r="BF677" i="2"/>
  <c r="T677" i="2"/>
  <c r="R677" i="2"/>
  <c r="P677" i="2"/>
  <c r="BI673" i="2"/>
  <c r="BH673" i="2"/>
  <c r="BG673" i="2"/>
  <c r="BF673" i="2"/>
  <c r="T673" i="2"/>
  <c r="R673" i="2"/>
  <c r="P673" i="2"/>
  <c r="BI668" i="2"/>
  <c r="BH668" i="2"/>
  <c r="BG668" i="2"/>
  <c r="BF668" i="2"/>
  <c r="T668" i="2"/>
  <c r="R668" i="2"/>
  <c r="P668" i="2"/>
  <c r="BI663" i="2"/>
  <c r="BH663" i="2"/>
  <c r="BG663" i="2"/>
  <c r="BF663" i="2"/>
  <c r="T663" i="2"/>
  <c r="R663" i="2"/>
  <c r="P663" i="2"/>
  <c r="BI659" i="2"/>
  <c r="BH659" i="2"/>
  <c r="BG659" i="2"/>
  <c r="BF659" i="2"/>
  <c r="T659" i="2"/>
  <c r="R659" i="2"/>
  <c r="P659" i="2"/>
  <c r="BI655" i="2"/>
  <c r="BH655" i="2"/>
  <c r="BG655" i="2"/>
  <c r="BF655" i="2"/>
  <c r="T655" i="2"/>
  <c r="R655" i="2"/>
  <c r="P655" i="2"/>
  <c r="BI651" i="2"/>
  <c r="BH651" i="2"/>
  <c r="BG651" i="2"/>
  <c r="BF651" i="2"/>
  <c r="T651" i="2"/>
  <c r="R651" i="2"/>
  <c r="P651" i="2"/>
  <c r="BI647" i="2"/>
  <c r="BH647" i="2"/>
  <c r="BG647" i="2"/>
  <c r="BF647" i="2"/>
  <c r="T647" i="2"/>
  <c r="R647" i="2"/>
  <c r="P647" i="2"/>
  <c r="BI643" i="2"/>
  <c r="BH643" i="2"/>
  <c r="BG643" i="2"/>
  <c r="BF643" i="2"/>
  <c r="T643" i="2"/>
  <c r="R643" i="2"/>
  <c r="P643" i="2"/>
  <c r="BI639" i="2"/>
  <c r="BH639" i="2"/>
  <c r="BG639" i="2"/>
  <c r="BF639" i="2"/>
  <c r="T639" i="2"/>
  <c r="R639" i="2"/>
  <c r="P639" i="2"/>
  <c r="BI635" i="2"/>
  <c r="BH635" i="2"/>
  <c r="BG635" i="2"/>
  <c r="BF635" i="2"/>
  <c r="T635" i="2"/>
  <c r="R635" i="2"/>
  <c r="P635" i="2"/>
  <c r="BI631" i="2"/>
  <c r="BH631" i="2"/>
  <c r="BG631" i="2"/>
  <c r="BF631" i="2"/>
  <c r="T631" i="2"/>
  <c r="R631" i="2"/>
  <c r="P631" i="2"/>
  <c r="BI626" i="2"/>
  <c r="BH626" i="2"/>
  <c r="BG626" i="2"/>
  <c r="BF626" i="2"/>
  <c r="T626" i="2"/>
  <c r="R626" i="2"/>
  <c r="P626" i="2"/>
  <c r="BI623" i="2"/>
  <c r="BH623" i="2"/>
  <c r="BG623" i="2"/>
  <c r="BF623" i="2"/>
  <c r="T623" i="2"/>
  <c r="R623" i="2"/>
  <c r="P623" i="2"/>
  <c r="BI620" i="2"/>
  <c r="BH620" i="2"/>
  <c r="BG620" i="2"/>
  <c r="BF620" i="2"/>
  <c r="T620" i="2"/>
  <c r="R620" i="2"/>
  <c r="P620" i="2"/>
  <c r="BI616" i="2"/>
  <c r="BH616" i="2"/>
  <c r="BG616" i="2"/>
  <c r="BF616" i="2"/>
  <c r="T616" i="2"/>
  <c r="R616" i="2"/>
  <c r="P616" i="2"/>
  <c r="BI611" i="2"/>
  <c r="BH611" i="2"/>
  <c r="BG611" i="2"/>
  <c r="BF611" i="2"/>
  <c r="T611" i="2"/>
  <c r="R611" i="2"/>
  <c r="P611" i="2"/>
  <c r="BI606" i="2"/>
  <c r="BH606" i="2"/>
  <c r="BG606" i="2"/>
  <c r="BF606" i="2"/>
  <c r="T606" i="2"/>
  <c r="R606" i="2"/>
  <c r="P606" i="2"/>
  <c r="BI603" i="2"/>
  <c r="BH603" i="2"/>
  <c r="BG603" i="2"/>
  <c r="BF603" i="2"/>
  <c r="T603" i="2"/>
  <c r="R603" i="2"/>
  <c r="P603" i="2"/>
  <c r="BI598" i="2"/>
  <c r="BH598" i="2"/>
  <c r="BG598" i="2"/>
  <c r="BF598" i="2"/>
  <c r="T598" i="2"/>
  <c r="R598" i="2"/>
  <c r="P598" i="2"/>
  <c r="BI594" i="2"/>
  <c r="BH594" i="2"/>
  <c r="BG594" i="2"/>
  <c r="BF594" i="2"/>
  <c r="T594" i="2"/>
  <c r="R594" i="2"/>
  <c r="P594" i="2"/>
  <c r="BI590" i="2"/>
  <c r="BH590" i="2"/>
  <c r="BG590" i="2"/>
  <c r="BF590" i="2"/>
  <c r="T590" i="2"/>
  <c r="R590" i="2"/>
  <c r="P590" i="2"/>
  <c r="BI586" i="2"/>
  <c r="BH586" i="2"/>
  <c r="BG586" i="2"/>
  <c r="BF586" i="2"/>
  <c r="T586" i="2"/>
  <c r="R586" i="2"/>
  <c r="P586" i="2"/>
  <c r="BI581" i="2"/>
  <c r="BH581" i="2"/>
  <c r="BG581" i="2"/>
  <c r="BF581" i="2"/>
  <c r="T581" i="2"/>
  <c r="R581" i="2"/>
  <c r="P581" i="2"/>
  <c r="BI576" i="2"/>
  <c r="BH576" i="2"/>
  <c r="BG576" i="2"/>
  <c r="BF576" i="2"/>
  <c r="T576" i="2"/>
  <c r="R576" i="2"/>
  <c r="P576" i="2"/>
  <c r="BI570" i="2"/>
  <c r="BH570" i="2"/>
  <c r="BG570" i="2"/>
  <c r="BF570" i="2"/>
  <c r="T570" i="2"/>
  <c r="R570" i="2"/>
  <c r="P570" i="2"/>
  <c r="BI564" i="2"/>
  <c r="BH564" i="2"/>
  <c r="BG564" i="2"/>
  <c r="BF564" i="2"/>
  <c r="T564" i="2"/>
  <c r="R564" i="2"/>
  <c r="P564" i="2"/>
  <c r="BI560" i="2"/>
  <c r="BH560" i="2"/>
  <c r="BG560" i="2"/>
  <c r="BF560" i="2"/>
  <c r="T560" i="2"/>
  <c r="R560" i="2"/>
  <c r="P560" i="2"/>
  <c r="BI555" i="2"/>
  <c r="BH555" i="2"/>
  <c r="BG555" i="2"/>
  <c r="BF555" i="2"/>
  <c r="T555" i="2"/>
  <c r="R555" i="2"/>
  <c r="P555" i="2"/>
  <c r="BI551" i="2"/>
  <c r="BH551" i="2"/>
  <c r="BG551" i="2"/>
  <c r="BF551" i="2"/>
  <c r="T551" i="2"/>
  <c r="R551" i="2"/>
  <c r="P551" i="2"/>
  <c r="BI547" i="2"/>
  <c r="BH547" i="2"/>
  <c r="BG547" i="2"/>
  <c r="BF547" i="2"/>
  <c r="T547" i="2"/>
  <c r="R547" i="2"/>
  <c r="P547" i="2"/>
  <c r="BI542" i="2"/>
  <c r="BH542" i="2"/>
  <c r="BG542" i="2"/>
  <c r="BF542" i="2"/>
  <c r="T542" i="2"/>
  <c r="R542" i="2"/>
  <c r="P542" i="2"/>
  <c r="BI537" i="2"/>
  <c r="BH537" i="2"/>
  <c r="BG537" i="2"/>
  <c r="BF537" i="2"/>
  <c r="T537" i="2"/>
  <c r="R537" i="2"/>
  <c r="P537" i="2"/>
  <c r="BI532" i="2"/>
  <c r="BH532" i="2"/>
  <c r="BG532" i="2"/>
  <c r="BF532" i="2"/>
  <c r="T532" i="2"/>
  <c r="R532" i="2"/>
  <c r="P532" i="2"/>
  <c r="BI528" i="2"/>
  <c r="BH528" i="2"/>
  <c r="BG528" i="2"/>
  <c r="BF528" i="2"/>
  <c r="T528" i="2"/>
  <c r="R528" i="2"/>
  <c r="P528" i="2"/>
  <c r="BI524" i="2"/>
  <c r="BH524" i="2"/>
  <c r="BG524" i="2"/>
  <c r="BF524" i="2"/>
  <c r="T524" i="2"/>
  <c r="R524" i="2"/>
  <c r="P524" i="2"/>
  <c r="BI520" i="2"/>
  <c r="BH520" i="2"/>
  <c r="BG520" i="2"/>
  <c r="BF520" i="2"/>
  <c r="T520" i="2"/>
  <c r="R520" i="2"/>
  <c r="P520" i="2"/>
  <c r="BI516" i="2"/>
  <c r="BH516" i="2"/>
  <c r="BG516" i="2"/>
  <c r="BF516" i="2"/>
  <c r="T516" i="2"/>
  <c r="R516" i="2"/>
  <c r="P516" i="2"/>
  <c r="BI513" i="2"/>
  <c r="BH513" i="2"/>
  <c r="BG513" i="2"/>
  <c r="BF513" i="2"/>
  <c r="T513" i="2"/>
  <c r="R513" i="2"/>
  <c r="P513" i="2"/>
  <c r="BI508" i="2"/>
  <c r="BH508" i="2"/>
  <c r="BG508" i="2"/>
  <c r="BF508" i="2"/>
  <c r="T508" i="2"/>
  <c r="R508" i="2"/>
  <c r="P508" i="2"/>
  <c r="BI505" i="2"/>
  <c r="BH505" i="2"/>
  <c r="BG505" i="2"/>
  <c r="BF505" i="2"/>
  <c r="T505" i="2"/>
  <c r="R505" i="2"/>
  <c r="P505" i="2"/>
  <c r="BI501" i="2"/>
  <c r="BH501" i="2"/>
  <c r="BG501" i="2"/>
  <c r="BF501" i="2"/>
  <c r="T501" i="2"/>
  <c r="R501" i="2"/>
  <c r="P501" i="2"/>
  <c r="BI496" i="2"/>
  <c r="BH496" i="2"/>
  <c r="BG496" i="2"/>
  <c r="BF496" i="2"/>
  <c r="T496" i="2"/>
  <c r="R496" i="2"/>
  <c r="P496" i="2"/>
  <c r="BI490" i="2"/>
  <c r="BH490" i="2"/>
  <c r="BG490" i="2"/>
  <c r="BF490" i="2"/>
  <c r="T490" i="2"/>
  <c r="R490" i="2"/>
  <c r="P490" i="2"/>
  <c r="BI485" i="2"/>
  <c r="BH485" i="2"/>
  <c r="BG485" i="2"/>
  <c r="BF485" i="2"/>
  <c r="T485" i="2"/>
  <c r="R485" i="2"/>
  <c r="P485" i="2"/>
  <c r="BI480" i="2"/>
  <c r="BH480" i="2"/>
  <c r="BG480" i="2"/>
  <c r="BF480" i="2"/>
  <c r="T480" i="2"/>
  <c r="R480" i="2"/>
  <c r="P480" i="2"/>
  <c r="BI477" i="2"/>
  <c r="BH477" i="2"/>
  <c r="BG477" i="2"/>
  <c r="BF477" i="2"/>
  <c r="T477" i="2"/>
  <c r="R477" i="2"/>
  <c r="P477" i="2"/>
  <c r="BI472" i="2"/>
  <c r="BH472" i="2"/>
  <c r="BG472" i="2"/>
  <c r="BF472" i="2"/>
  <c r="T472" i="2"/>
  <c r="R472" i="2"/>
  <c r="P472" i="2"/>
  <c r="BI469" i="2"/>
  <c r="BH469" i="2"/>
  <c r="BG469" i="2"/>
  <c r="BF469" i="2"/>
  <c r="T469" i="2"/>
  <c r="R469" i="2"/>
  <c r="P469" i="2"/>
  <c r="BI466" i="2"/>
  <c r="BH466" i="2"/>
  <c r="BG466" i="2"/>
  <c r="BF466" i="2"/>
  <c r="T466" i="2"/>
  <c r="R466" i="2"/>
  <c r="P466" i="2"/>
  <c r="BI463" i="2"/>
  <c r="BH463" i="2"/>
  <c r="BG463" i="2"/>
  <c r="BF463" i="2"/>
  <c r="T463" i="2"/>
  <c r="R463" i="2"/>
  <c r="P463" i="2"/>
  <c r="BI459" i="2"/>
  <c r="BH459" i="2"/>
  <c r="BG459" i="2"/>
  <c r="BF459" i="2"/>
  <c r="T459" i="2"/>
  <c r="R459" i="2"/>
  <c r="P459" i="2"/>
  <c r="BI454" i="2"/>
  <c r="BH454" i="2"/>
  <c r="BG454" i="2"/>
  <c r="BF454" i="2"/>
  <c r="T454" i="2"/>
  <c r="R454" i="2"/>
  <c r="P454" i="2"/>
  <c r="BI451" i="2"/>
  <c r="BH451" i="2"/>
  <c r="BG451" i="2"/>
  <c r="BF451" i="2"/>
  <c r="T451" i="2"/>
  <c r="R451" i="2"/>
  <c r="P451" i="2"/>
  <c r="BI447" i="2"/>
  <c r="BH447" i="2"/>
  <c r="BG447" i="2"/>
  <c r="BF447" i="2"/>
  <c r="T447" i="2"/>
  <c r="R447" i="2"/>
  <c r="P447" i="2"/>
  <c r="BI443" i="2"/>
  <c r="BH443" i="2"/>
  <c r="BG443" i="2"/>
  <c r="BF443" i="2"/>
  <c r="T443" i="2"/>
  <c r="R443" i="2"/>
  <c r="P443" i="2"/>
  <c r="BI438" i="2"/>
  <c r="BH438" i="2"/>
  <c r="BG438" i="2"/>
  <c r="BF438" i="2"/>
  <c r="T438" i="2"/>
  <c r="R438" i="2"/>
  <c r="P438" i="2"/>
  <c r="BI435" i="2"/>
  <c r="BH435" i="2"/>
  <c r="BG435" i="2"/>
  <c r="BF435" i="2"/>
  <c r="T435" i="2"/>
  <c r="R435" i="2"/>
  <c r="P435" i="2"/>
  <c r="BI431" i="2"/>
  <c r="BH431" i="2"/>
  <c r="BG431" i="2"/>
  <c r="BF431" i="2"/>
  <c r="T431" i="2"/>
  <c r="R431" i="2"/>
  <c r="P431" i="2"/>
  <c r="BI428" i="2"/>
  <c r="BH428" i="2"/>
  <c r="BG428" i="2"/>
  <c r="BF428" i="2"/>
  <c r="T428" i="2"/>
  <c r="R428" i="2"/>
  <c r="P428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7" i="2"/>
  <c r="BH417" i="2"/>
  <c r="BG417" i="2"/>
  <c r="BF417" i="2"/>
  <c r="T417" i="2"/>
  <c r="R417" i="2"/>
  <c r="P417" i="2"/>
  <c r="BI413" i="2"/>
  <c r="BH413" i="2"/>
  <c r="BG413" i="2"/>
  <c r="BF413" i="2"/>
  <c r="T413" i="2"/>
  <c r="R413" i="2"/>
  <c r="P413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R405" i="2"/>
  <c r="P405" i="2"/>
  <c r="BI401" i="2"/>
  <c r="BH401" i="2"/>
  <c r="BG401" i="2"/>
  <c r="BF401" i="2"/>
  <c r="T401" i="2"/>
  <c r="R401" i="2"/>
  <c r="P401" i="2"/>
  <c r="BI397" i="2"/>
  <c r="BH397" i="2"/>
  <c r="BG397" i="2"/>
  <c r="BF397" i="2"/>
  <c r="T397" i="2"/>
  <c r="R397" i="2"/>
  <c r="P397" i="2"/>
  <c r="BI393" i="2"/>
  <c r="BH393" i="2"/>
  <c r="BG393" i="2"/>
  <c r="BF393" i="2"/>
  <c r="T393" i="2"/>
  <c r="R393" i="2"/>
  <c r="P393" i="2"/>
  <c r="BI387" i="2"/>
  <c r="BH387" i="2"/>
  <c r="BG387" i="2"/>
  <c r="BF387" i="2"/>
  <c r="T387" i="2"/>
  <c r="R387" i="2"/>
  <c r="P387" i="2"/>
  <c r="BI382" i="2"/>
  <c r="BH382" i="2"/>
  <c r="BG382" i="2"/>
  <c r="BF382" i="2"/>
  <c r="T382" i="2"/>
  <c r="R382" i="2"/>
  <c r="P382" i="2"/>
  <c r="BI377" i="2"/>
  <c r="BH377" i="2"/>
  <c r="BG377" i="2"/>
  <c r="BF377" i="2"/>
  <c r="T377" i="2"/>
  <c r="R377" i="2"/>
  <c r="P377" i="2"/>
  <c r="BI373" i="2"/>
  <c r="BH373" i="2"/>
  <c r="BG373" i="2"/>
  <c r="BF373" i="2"/>
  <c r="T373" i="2"/>
  <c r="R373" i="2"/>
  <c r="P373" i="2"/>
  <c r="BI369" i="2"/>
  <c r="BH369" i="2"/>
  <c r="BG369" i="2"/>
  <c r="BF369" i="2"/>
  <c r="T369" i="2"/>
  <c r="R369" i="2"/>
  <c r="P369" i="2"/>
  <c r="BI365" i="2"/>
  <c r="BH365" i="2"/>
  <c r="BG365" i="2"/>
  <c r="BF365" i="2"/>
  <c r="T365" i="2"/>
  <c r="R365" i="2"/>
  <c r="P365" i="2"/>
  <c r="BI361" i="2"/>
  <c r="BH361" i="2"/>
  <c r="BG361" i="2"/>
  <c r="BF361" i="2"/>
  <c r="T361" i="2"/>
  <c r="R361" i="2"/>
  <c r="P361" i="2"/>
  <c r="BI356" i="2"/>
  <c r="BH356" i="2"/>
  <c r="BG356" i="2"/>
  <c r="BF356" i="2"/>
  <c r="T356" i="2"/>
  <c r="R356" i="2"/>
  <c r="P356" i="2"/>
  <c r="BI352" i="2"/>
  <c r="BH352" i="2"/>
  <c r="BG352" i="2"/>
  <c r="BF352" i="2"/>
  <c r="T352" i="2"/>
  <c r="R352" i="2"/>
  <c r="P352" i="2"/>
  <c r="BI346" i="2"/>
  <c r="BH346" i="2"/>
  <c r="BG346" i="2"/>
  <c r="BF346" i="2"/>
  <c r="T346" i="2"/>
  <c r="R346" i="2"/>
  <c r="P346" i="2"/>
  <c r="BI341" i="2"/>
  <c r="BH341" i="2"/>
  <c r="BG341" i="2"/>
  <c r="BF341" i="2"/>
  <c r="T341" i="2"/>
  <c r="R341" i="2"/>
  <c r="P341" i="2"/>
  <c r="BI336" i="2"/>
  <c r="BH336" i="2"/>
  <c r="BG336" i="2"/>
  <c r="BF336" i="2"/>
  <c r="T336" i="2"/>
  <c r="R336" i="2"/>
  <c r="P336" i="2"/>
  <c r="BI332" i="2"/>
  <c r="BH332" i="2"/>
  <c r="BG332" i="2"/>
  <c r="BF332" i="2"/>
  <c r="T332" i="2"/>
  <c r="R332" i="2"/>
  <c r="P332" i="2"/>
  <c r="BI328" i="2"/>
  <c r="BH328" i="2"/>
  <c r="BG328" i="2"/>
  <c r="BF328" i="2"/>
  <c r="T328" i="2"/>
  <c r="R328" i="2"/>
  <c r="P328" i="2"/>
  <c r="BI323" i="2"/>
  <c r="BH323" i="2"/>
  <c r="BG323" i="2"/>
  <c r="BF323" i="2"/>
  <c r="T323" i="2"/>
  <c r="R323" i="2"/>
  <c r="P323" i="2"/>
  <c r="BI317" i="2"/>
  <c r="BH317" i="2"/>
  <c r="BG317" i="2"/>
  <c r="BF317" i="2"/>
  <c r="T317" i="2"/>
  <c r="R317" i="2"/>
  <c r="P317" i="2"/>
  <c r="BI311" i="2"/>
  <c r="BH311" i="2"/>
  <c r="BG311" i="2"/>
  <c r="BF311" i="2"/>
  <c r="T311" i="2"/>
  <c r="R311" i="2"/>
  <c r="P311" i="2"/>
  <c r="BI307" i="2"/>
  <c r="BH307" i="2"/>
  <c r="BG307" i="2"/>
  <c r="BF307" i="2"/>
  <c r="T307" i="2"/>
  <c r="R307" i="2"/>
  <c r="P307" i="2"/>
  <c r="BI303" i="2"/>
  <c r="BH303" i="2"/>
  <c r="BG303" i="2"/>
  <c r="BF303" i="2"/>
  <c r="T303" i="2"/>
  <c r="R303" i="2"/>
  <c r="P303" i="2"/>
  <c r="BI299" i="2"/>
  <c r="BH299" i="2"/>
  <c r="BG299" i="2"/>
  <c r="BF299" i="2"/>
  <c r="T299" i="2"/>
  <c r="R299" i="2"/>
  <c r="P299" i="2"/>
  <c r="BI295" i="2"/>
  <c r="BH295" i="2"/>
  <c r="BG295" i="2"/>
  <c r="BF295" i="2"/>
  <c r="T295" i="2"/>
  <c r="R295" i="2"/>
  <c r="P295" i="2"/>
  <c r="BI291" i="2"/>
  <c r="BH291" i="2"/>
  <c r="BG291" i="2"/>
  <c r="BF291" i="2"/>
  <c r="T291" i="2"/>
  <c r="R291" i="2"/>
  <c r="P291" i="2"/>
  <c r="BI287" i="2"/>
  <c r="BH287" i="2"/>
  <c r="BG287" i="2"/>
  <c r="BF287" i="2"/>
  <c r="T287" i="2"/>
  <c r="R287" i="2"/>
  <c r="P287" i="2"/>
  <c r="BI280" i="2"/>
  <c r="BH280" i="2"/>
  <c r="BG280" i="2"/>
  <c r="BF280" i="2"/>
  <c r="T280" i="2"/>
  <c r="R280" i="2"/>
  <c r="P280" i="2"/>
  <c r="BI274" i="2"/>
  <c r="BH274" i="2"/>
  <c r="BG274" i="2"/>
  <c r="BF274" i="2"/>
  <c r="T274" i="2"/>
  <c r="R274" i="2"/>
  <c r="P274" i="2"/>
  <c r="BI269" i="2"/>
  <c r="BH269" i="2"/>
  <c r="BG269" i="2"/>
  <c r="BF269" i="2"/>
  <c r="T269" i="2"/>
  <c r="T268" i="2" s="1"/>
  <c r="R269" i="2"/>
  <c r="R268" i="2" s="1"/>
  <c r="P269" i="2"/>
  <c r="P268" i="2" s="1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6" i="2"/>
  <c r="BH256" i="2"/>
  <c r="BG256" i="2"/>
  <c r="BF256" i="2"/>
  <c r="T256" i="2"/>
  <c r="R256" i="2"/>
  <c r="P256" i="2"/>
  <c r="BI252" i="2"/>
  <c r="BH252" i="2"/>
  <c r="BG252" i="2"/>
  <c r="BF252" i="2"/>
  <c r="T252" i="2"/>
  <c r="R252" i="2"/>
  <c r="P252" i="2"/>
  <c r="BI246" i="2"/>
  <c r="BH246" i="2"/>
  <c r="BG246" i="2"/>
  <c r="BF246" i="2"/>
  <c r="T246" i="2"/>
  <c r="R246" i="2"/>
  <c r="P246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31" i="2"/>
  <c r="BH231" i="2"/>
  <c r="BG231" i="2"/>
  <c r="BF231" i="2"/>
  <c r="T231" i="2"/>
  <c r="R231" i="2"/>
  <c r="P231" i="2"/>
  <c r="BI225" i="2"/>
  <c r="BH225" i="2"/>
  <c r="BG225" i="2"/>
  <c r="BF225" i="2"/>
  <c r="T225" i="2"/>
  <c r="R225" i="2"/>
  <c r="P225" i="2"/>
  <c r="BI220" i="2"/>
  <c r="BH220" i="2"/>
  <c r="BG220" i="2"/>
  <c r="BF220" i="2"/>
  <c r="T220" i="2"/>
  <c r="R220" i="2"/>
  <c r="P220" i="2"/>
  <c r="BI215" i="2"/>
  <c r="BH215" i="2"/>
  <c r="BG215" i="2"/>
  <c r="BF215" i="2"/>
  <c r="T215" i="2"/>
  <c r="R215" i="2"/>
  <c r="P215" i="2"/>
  <c r="BI210" i="2"/>
  <c r="BH210" i="2"/>
  <c r="BG210" i="2"/>
  <c r="BF210" i="2"/>
  <c r="T210" i="2"/>
  <c r="R210" i="2"/>
  <c r="P210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3" i="2"/>
  <c r="BH193" i="2"/>
  <c r="BG193" i="2"/>
  <c r="BF193" i="2"/>
  <c r="T193" i="2"/>
  <c r="R193" i="2"/>
  <c r="P193" i="2"/>
  <c r="BI188" i="2"/>
  <c r="BH188" i="2"/>
  <c r="BG188" i="2"/>
  <c r="BF188" i="2"/>
  <c r="T188" i="2"/>
  <c r="R188" i="2"/>
  <c r="P188" i="2"/>
  <c r="BI183" i="2"/>
  <c r="BH183" i="2"/>
  <c r="BG183" i="2"/>
  <c r="BF183" i="2"/>
  <c r="T183" i="2"/>
  <c r="R183" i="2"/>
  <c r="P183" i="2"/>
  <c r="BI178" i="2"/>
  <c r="BH178" i="2"/>
  <c r="BG178" i="2"/>
  <c r="BF178" i="2"/>
  <c r="T178" i="2"/>
  <c r="R178" i="2"/>
  <c r="P178" i="2"/>
  <c r="BI173" i="2"/>
  <c r="BH173" i="2"/>
  <c r="BG173" i="2"/>
  <c r="BF173" i="2"/>
  <c r="T173" i="2"/>
  <c r="R173" i="2"/>
  <c r="P173" i="2"/>
  <c r="BI168" i="2"/>
  <c r="BH168" i="2"/>
  <c r="BG168" i="2"/>
  <c r="BF168" i="2"/>
  <c r="T168" i="2"/>
  <c r="R168" i="2"/>
  <c r="P168" i="2"/>
  <c r="BI163" i="2"/>
  <c r="BH163" i="2"/>
  <c r="BG163" i="2"/>
  <c r="BF163" i="2"/>
  <c r="T163" i="2"/>
  <c r="R163" i="2"/>
  <c r="P163" i="2"/>
  <c r="BI154" i="2"/>
  <c r="BH154" i="2"/>
  <c r="BG154" i="2"/>
  <c r="BF154" i="2"/>
  <c r="T154" i="2"/>
  <c r="R154" i="2"/>
  <c r="P154" i="2"/>
  <c r="BI148" i="2"/>
  <c r="BH148" i="2"/>
  <c r="BG148" i="2"/>
  <c r="BF148" i="2"/>
  <c r="T148" i="2"/>
  <c r="R148" i="2"/>
  <c r="P148" i="2"/>
  <c r="BI143" i="2"/>
  <c r="BH143" i="2"/>
  <c r="BG143" i="2"/>
  <c r="BF143" i="2"/>
  <c r="T143" i="2"/>
  <c r="R143" i="2"/>
  <c r="P143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BI123" i="2"/>
  <c r="BH123" i="2"/>
  <c r="BG123" i="2"/>
  <c r="BF123" i="2"/>
  <c r="T123" i="2"/>
  <c r="R123" i="2"/>
  <c r="P123" i="2"/>
  <c r="BI116" i="2"/>
  <c r="BH116" i="2"/>
  <c r="BG116" i="2"/>
  <c r="BF116" i="2"/>
  <c r="T116" i="2"/>
  <c r="R116" i="2"/>
  <c r="P116" i="2"/>
  <c r="BI112" i="2"/>
  <c r="BH112" i="2"/>
  <c r="BG112" i="2"/>
  <c r="BF112" i="2"/>
  <c r="T112" i="2"/>
  <c r="R112" i="2"/>
  <c r="P112" i="2"/>
  <c r="BI102" i="2"/>
  <c r="BH102" i="2"/>
  <c r="BG102" i="2"/>
  <c r="BF102" i="2"/>
  <c r="T102" i="2"/>
  <c r="R102" i="2"/>
  <c r="P102" i="2"/>
  <c r="BI97" i="2"/>
  <c r="BH97" i="2"/>
  <c r="BG97" i="2"/>
  <c r="BF97" i="2"/>
  <c r="T97" i="2"/>
  <c r="R97" i="2"/>
  <c r="P97" i="2"/>
  <c r="J90" i="2"/>
  <c r="F88" i="2"/>
  <c r="E86" i="2"/>
  <c r="J54" i="2"/>
  <c r="F52" i="2"/>
  <c r="E50" i="2"/>
  <c r="J24" i="2"/>
  <c r="E24" i="2"/>
  <c r="J55" i="2" s="1"/>
  <c r="J23" i="2"/>
  <c r="J18" i="2"/>
  <c r="E18" i="2"/>
  <c r="F55" i="2"/>
  <c r="J17" i="2"/>
  <c r="J15" i="2"/>
  <c r="E15" i="2"/>
  <c r="F90" i="2"/>
  <c r="J14" i="2"/>
  <c r="J12" i="2"/>
  <c r="J52" i="2" s="1"/>
  <c r="E7" i="2"/>
  <c r="E84" i="2" s="1"/>
  <c r="L50" i="1"/>
  <c r="AM50" i="1"/>
  <c r="AM49" i="1"/>
  <c r="L49" i="1"/>
  <c r="AM47" i="1"/>
  <c r="L47" i="1"/>
  <c r="L45" i="1"/>
  <c r="L44" i="1"/>
  <c r="BK150" i="4"/>
  <c r="BK164" i="4"/>
  <c r="J101" i="5"/>
  <c r="J570" i="2"/>
  <c r="BK311" i="2"/>
  <c r="BK485" i="2"/>
  <c r="J168" i="2"/>
  <c r="J236" i="2"/>
  <c r="J240" i="2"/>
  <c r="BK651" i="2"/>
  <c r="J542" i="2"/>
  <c r="BK454" i="2"/>
  <c r="BK200" i="4"/>
  <c r="J198" i="4"/>
  <c r="J97" i="5"/>
  <c r="BK466" i="2"/>
  <c r="BK154" i="2"/>
  <c r="BK401" i="2"/>
  <c r="BK524" i="2"/>
  <c r="BK178" i="2"/>
  <c r="J758" i="2"/>
  <c r="BK814" i="2"/>
  <c r="BK685" i="2"/>
  <c r="BK413" i="2"/>
  <c r="J336" i="2"/>
  <c r="J210" i="4"/>
  <c r="BK224" i="4"/>
  <c r="BK809" i="2"/>
  <c r="J469" i="2"/>
  <c r="BK163" i="2"/>
  <c r="J631" i="2"/>
  <c r="BK336" i="2"/>
  <c r="BK513" i="2"/>
  <c r="J826" i="2"/>
  <c r="BK166" i="4"/>
  <c r="BK140" i="4"/>
  <c r="J177" i="4"/>
  <c r="J152" i="4"/>
  <c r="J86" i="6"/>
  <c r="J635" i="2"/>
  <c r="J356" i="2"/>
  <c r="BK197" i="2"/>
  <c r="BK586" i="2"/>
  <c r="J252" i="2"/>
  <c r="BK804" i="2"/>
  <c r="J387" i="2"/>
  <c r="J123" i="2"/>
  <c r="J264" i="2"/>
  <c r="BK377" i="2"/>
  <c r="BK836" i="2"/>
  <c r="BK758" i="2"/>
  <c r="J547" i="2"/>
  <c r="BK168" i="2"/>
  <c r="J623" i="2"/>
  <c r="BK332" i="2"/>
  <c r="J193" i="2"/>
  <c r="J459" i="2"/>
  <c r="J685" i="2"/>
  <c r="BK469" i="2"/>
  <c r="BK125" i="3"/>
  <c r="BK87" i="3"/>
  <c r="J216" i="4"/>
  <c r="BK152" i="4"/>
  <c r="J186" i="4"/>
  <c r="BK181" i="4"/>
  <c r="BK681" i="2"/>
  <c r="BK287" i="2"/>
  <c r="J639" i="2"/>
  <c r="BK303" i="2"/>
  <c r="BK659" i="2"/>
  <c r="BK252" i="2"/>
  <c r="J361" i="2"/>
  <c r="J689" i="2"/>
  <c r="J120" i="3"/>
  <c r="BK142" i="4"/>
  <c r="BK108" i="4"/>
  <c r="BK86" i="5"/>
  <c r="J138" i="4"/>
  <c r="J168" i="4"/>
  <c r="J105" i="5"/>
  <c r="BK126" i="4"/>
  <c r="J150" i="4"/>
  <c r="BK204" i="4"/>
  <c r="BK228" i="4"/>
  <c r="BK156" i="4"/>
  <c r="BK198" i="4"/>
  <c r="BK93" i="5"/>
  <c r="BK196" i="4"/>
  <c r="J236" i="4"/>
  <c r="J196" i="4"/>
  <c r="BK175" i="4"/>
  <c r="BK109" i="5"/>
  <c r="J763" i="2"/>
  <c r="BK501" i="2"/>
  <c r="BK743" i="2"/>
  <c r="BK435" i="2"/>
  <c r="BK205" i="2"/>
  <c r="J590" i="2"/>
  <c r="BK295" i="2"/>
  <c r="BK829" i="2"/>
  <c r="J508" i="2"/>
  <c r="J332" i="2"/>
  <c r="BK786" i="2"/>
  <c r="BK668" i="2"/>
  <c r="BK405" i="2"/>
  <c r="J730" i="2"/>
  <c r="J472" i="2"/>
  <c r="BK225" i="2"/>
  <c r="J524" i="2"/>
  <c r="BK748" i="2"/>
  <c r="BK570" i="2"/>
  <c r="J280" i="2"/>
  <c r="J111" i="3"/>
  <c r="J188" i="4"/>
  <c r="BK124" i="4"/>
  <c r="J122" i="4"/>
  <c r="BK144" i="4"/>
  <c r="BK132" i="4"/>
  <c r="BK264" i="2"/>
  <c r="J829" i="2"/>
  <c r="J677" i="2"/>
  <c r="BK369" i="2"/>
  <c r="J736" i="2"/>
  <c r="BK704" i="2"/>
  <c r="J620" i="2"/>
  <c r="J99" i="3"/>
  <c r="J224" i="4"/>
  <c r="BK170" i="4"/>
  <c r="BK128" i="4"/>
  <c r="J126" i="4"/>
  <c r="BK100" i="4"/>
  <c r="BK96" i="4"/>
  <c r="J92" i="4"/>
  <c r="J100" i="4"/>
  <c r="BK93" i="6"/>
  <c r="J616" i="2"/>
  <c r="J435" i="2"/>
  <c r="BK112" i="2"/>
  <c r="J704" i="2"/>
  <c r="J393" i="2"/>
  <c r="BK148" i="2"/>
  <c r="J496" i="2"/>
  <c r="BK220" i="2"/>
  <c r="AS54" i="1"/>
  <c r="BK317" i="2"/>
  <c r="J663" i="2"/>
  <c r="J408" i="2"/>
  <c r="J611" i="2"/>
  <c r="J818" i="2"/>
  <c r="BK643" i="2"/>
  <c r="J365" i="2"/>
  <c r="J210" i="2"/>
  <c r="BK99" i="3"/>
  <c r="BK146" i="4"/>
  <c r="BK216" i="4"/>
  <c r="BK208" i="4"/>
  <c r="J102" i="4"/>
  <c r="J175" i="4"/>
  <c r="J93" i="5"/>
  <c r="BK447" i="2"/>
  <c r="J197" i="2"/>
  <c r="BK128" i="2"/>
  <c r="BK594" i="2"/>
  <c r="BK431" i="2"/>
  <c r="BK792" i="2"/>
  <c r="BK397" i="2"/>
  <c r="BK428" i="2"/>
  <c r="J382" i="2"/>
  <c r="BK120" i="4"/>
  <c r="BK192" i="4"/>
  <c r="BK89" i="5"/>
  <c r="BK387" i="2"/>
  <c r="BK693" i="2"/>
  <c r="BK459" i="2"/>
  <c r="BK346" i="2"/>
  <c r="J814" i="2"/>
  <c r="BK477" i="2"/>
  <c r="J651" i="2"/>
  <c r="J606" i="2"/>
  <c r="J307" i="2"/>
  <c r="J148" i="2"/>
  <c r="J125" i="3"/>
  <c r="J158" i="4"/>
  <c r="BK106" i="4"/>
  <c r="BK226" i="4"/>
  <c r="J160" i="4"/>
  <c r="J96" i="4"/>
  <c r="BK105" i="5"/>
  <c r="J96" i="6"/>
  <c r="J228" i="4"/>
  <c r="J234" i="4"/>
  <c r="BK92" i="4"/>
  <c r="BK214" i="4"/>
  <c r="J134" i="4"/>
  <c r="BK130" i="4"/>
  <c r="BK102" i="4"/>
  <c r="J98" i="6"/>
  <c r="F36" i="2"/>
  <c r="J655" i="2"/>
  <c r="J188" i="2"/>
  <c r="J754" i="2"/>
  <c r="J287" i="2"/>
  <c r="BK105" i="3"/>
  <c r="BK236" i="4"/>
  <c r="J148" i="4"/>
  <c r="F34" i="2"/>
  <c r="J140" i="4"/>
  <c r="BK90" i="6"/>
  <c r="BK356" i="2"/>
  <c r="J804" i="2"/>
  <c r="BK490" i="2"/>
  <c r="BK136" i="2"/>
  <c r="J537" i="2"/>
  <c r="J513" i="2"/>
  <c r="J516" i="2"/>
  <c r="J369" i="2"/>
  <c r="J221" i="4"/>
  <c r="BK190" i="4"/>
  <c r="BK98" i="6"/>
  <c r="J226" i="4"/>
  <c r="J106" i="4"/>
  <c r="J86" i="5"/>
  <c r="J477" i="2"/>
  <c r="BK116" i="2"/>
  <c r="BK421" i="2"/>
  <c r="J822" i="2"/>
  <c r="J323" i="2"/>
  <c r="BK631" i="2"/>
  <c r="J836" i="2"/>
  <c r="BK677" i="2"/>
  <c r="BK623" i="2"/>
  <c r="J555" i="2"/>
  <c r="BK168" i="4"/>
  <c r="BK232" i="4"/>
  <c r="J128" i="4"/>
  <c r="BK639" i="2"/>
  <c r="J328" i="2"/>
  <c r="BK520" i="2"/>
  <c r="J748" i="2"/>
  <c r="BK606" i="2"/>
  <c r="J143" i="2"/>
  <c r="J260" i="2"/>
  <c r="J581" i="2"/>
  <c r="J105" i="3"/>
  <c r="J118" i="4"/>
  <c r="J164" i="4"/>
  <c r="BK96" i="6"/>
  <c r="BK451" i="2"/>
  <c r="BK822" i="2"/>
  <c r="BK408" i="2"/>
  <c r="BK547" i="2"/>
  <c r="J136" i="2"/>
  <c r="J603" i="2"/>
  <c r="J109" i="5"/>
  <c r="J214" i="4"/>
  <c r="J108" i="4"/>
  <c r="BK818" i="2"/>
  <c r="J463" i="2"/>
  <c r="BK826" i="2"/>
  <c r="BK361" i="2"/>
  <c r="J532" i="2"/>
  <c r="J163" i="2"/>
  <c r="J668" i="2"/>
  <c r="J373" i="2"/>
  <c r="BK123" i="2"/>
  <c r="J246" i="2"/>
  <c r="BK718" i="2"/>
  <c r="BK215" i="2"/>
  <c r="J232" i="4"/>
  <c r="BK188" i="4"/>
  <c r="BK88" i="6"/>
  <c r="BK307" i="2"/>
  <c r="J598" i="2"/>
  <c r="BK183" i="2"/>
  <c r="J256" i="2"/>
  <c r="J116" i="2"/>
  <c r="J485" i="2"/>
  <c r="J698" i="2"/>
  <c r="J173" i="2"/>
  <c r="J647" i="2"/>
  <c r="J200" i="4"/>
  <c r="J130" i="4"/>
  <c r="J89" i="5"/>
  <c r="J490" i="2"/>
  <c r="BK102" i="2"/>
  <c r="J424" i="2"/>
  <c r="BK626" i="2"/>
  <c r="J443" i="2"/>
  <c r="BK280" i="2"/>
  <c r="BK532" i="2"/>
  <c r="J154" i="2"/>
  <c r="BK210" i="2"/>
  <c r="BK769" i="2"/>
  <c r="BK516" i="2"/>
  <c r="J220" i="2"/>
  <c r="BK111" i="3"/>
  <c r="J230" i="4"/>
  <c r="J208" i="4"/>
  <c r="J202" i="4"/>
  <c r="BK136" i="4"/>
  <c r="BK86" i="6"/>
  <c r="BK179" i="4"/>
  <c r="J156" i="4"/>
  <c r="BK206" i="4"/>
  <c r="BK172" i="4"/>
  <c r="J206" i="4"/>
  <c r="BK177" i="4"/>
  <c r="BK97" i="5"/>
  <c r="J183" i="4"/>
  <c r="BK221" i="4"/>
  <c r="BK218" i="4"/>
  <c r="J132" i="4"/>
  <c r="J194" i="4"/>
  <c r="J112" i="4"/>
  <c r="J136" i="4"/>
  <c r="J93" i="6"/>
  <c r="BK210" i="4"/>
  <c r="J146" i="4"/>
  <c r="BK122" i="4"/>
  <c r="BK118" i="4"/>
  <c r="J681" i="2"/>
  <c r="BK472" i="2"/>
  <c r="J317" i="2"/>
  <c r="J809" i="2"/>
  <c r="BK508" i="2"/>
  <c r="J528" i="2"/>
  <c r="BK260" i="2"/>
  <c r="BK291" i="2"/>
  <c r="J447" i="2"/>
  <c r="J225" i="2"/>
  <c r="J34" i="2"/>
  <c r="J204" i="4"/>
  <c r="BK202" i="4"/>
  <c r="BK101" i="5"/>
  <c r="J626" i="2"/>
  <c r="J405" i="2"/>
  <c r="J769" i="2"/>
  <c r="BK635" i="2"/>
  <c r="J269" i="2"/>
  <c r="J786" i="2"/>
  <c r="BK328" i="2"/>
  <c r="J178" i="2"/>
  <c r="J201" i="2"/>
  <c r="BK611" i="2"/>
  <c r="BK115" i="3"/>
  <c r="BK138" i="4"/>
  <c r="J162" i="4"/>
  <c r="BK689" i="2"/>
  <c r="BK382" i="2"/>
  <c r="J798" i="2"/>
  <c r="J291" i="2"/>
  <c r="BK663" i="2"/>
  <c r="BK236" i="2"/>
  <c r="J428" i="2"/>
  <c r="BK417" i="2"/>
  <c r="J576" i="2"/>
  <c r="J431" i="2"/>
  <c r="J87" i="3"/>
  <c r="BK234" i="4"/>
  <c r="BK160" i="4"/>
  <c r="BK736" i="2"/>
  <c r="BK365" i="2"/>
  <c r="J505" i="2"/>
  <c r="BK763" i="2"/>
  <c r="BK655" i="2"/>
  <c r="J413" i="2"/>
  <c r="J88" i="6"/>
  <c r="J114" i="4"/>
  <c r="BK134" i="4"/>
  <c r="BK647" i="2"/>
  <c r="BK193" i="2"/>
  <c r="BK673" i="2"/>
  <c r="J215" i="2"/>
  <c r="J401" i="2"/>
  <c r="J295" i="2"/>
  <c r="J501" i="2"/>
  <c r="BK616" i="2"/>
  <c r="BK443" i="2"/>
  <c r="J774" i="2"/>
  <c r="BK256" i="2"/>
  <c r="J93" i="3"/>
  <c r="J94" i="4"/>
  <c r="J792" i="2"/>
  <c r="J586" i="2"/>
  <c r="J205" i="2"/>
  <c r="J454" i="2"/>
  <c r="J594" i="2"/>
  <c r="J299" i="2"/>
  <c r="BK424" i="2"/>
  <c r="J341" i="2"/>
  <c r="J643" i="2"/>
  <c r="J743" i="2"/>
  <c r="J115" i="3"/>
  <c r="BK162" i="4"/>
  <c r="J124" i="4"/>
  <c r="BK620" i="2"/>
  <c r="BK576" i="2"/>
  <c r="J377" i="2"/>
  <c r="J112" i="2"/>
  <c r="J466" i="2"/>
  <c r="J166" i="4"/>
  <c r="BK186" i="4"/>
  <c r="J90" i="6"/>
  <c r="BK542" i="2"/>
  <c r="J560" i="2"/>
  <c r="BK581" i="2"/>
  <c r="BK201" i="2"/>
  <c r="BK590" i="2"/>
  <c r="BK528" i="2"/>
  <c r="BK393" i="2"/>
  <c r="J659" i="2"/>
  <c r="BK173" i="2"/>
  <c r="BK194" i="4"/>
  <c r="J142" i="4"/>
  <c r="BK555" i="2"/>
  <c r="J726" i="2"/>
  <c r="BK97" i="2"/>
  <c r="BK463" i="2"/>
  <c r="BK269" i="2"/>
  <c r="BK352" i="2"/>
  <c r="BK603" i="2"/>
  <c r="BK496" i="2"/>
  <c r="J780" i="2"/>
  <c r="BK274" i="2"/>
  <c r="BK114" i="4"/>
  <c r="J120" i="4"/>
  <c r="J673" i="2"/>
  <c r="BK323" i="2"/>
  <c r="BK754" i="2"/>
  <c r="BK246" i="2"/>
  <c r="BK341" i="2"/>
  <c r="BK132" i="2"/>
  <c r="BK798" i="2"/>
  <c r="BK780" i="2"/>
  <c r="BK726" i="2"/>
  <c r="J551" i="2"/>
  <c r="J451" i="2"/>
  <c r="J311" i="2"/>
  <c r="J102" i="2"/>
  <c r="BK537" i="2"/>
  <c r="BK231" i="2"/>
  <c r="BK564" i="2"/>
  <c r="J397" i="2"/>
  <c r="BK711" i="2"/>
  <c r="J438" i="2"/>
  <c r="BK240" i="2"/>
  <c r="BK120" i="3"/>
  <c r="J192" i="4"/>
  <c r="J172" i="4"/>
  <c r="J144" i="4"/>
  <c r="BK183" i="4"/>
  <c r="BK158" i="4"/>
  <c r="F35" i="2"/>
  <c r="J128" i="2"/>
  <c r="BK598" i="2"/>
  <c r="BK551" i="2"/>
  <c r="BK188" i="2"/>
  <c r="J218" i="4"/>
  <c r="J170" i="4"/>
  <c r="BK94" i="4"/>
  <c r="J190" i="4"/>
  <c r="BK148" i="4"/>
  <c r="BK730" i="2"/>
  <c r="J346" i="2"/>
  <c r="J718" i="2"/>
  <c r="J231" i="2"/>
  <c r="BK505" i="2"/>
  <c r="J833" i="2"/>
  <c r="J421" i="2"/>
  <c r="BK373" i="2"/>
  <c r="J520" i="2"/>
  <c r="BK438" i="2"/>
  <c r="BK299" i="2"/>
  <c r="BK93" i="3"/>
  <c r="BK230" i="4"/>
  <c r="BK112" i="4"/>
  <c r="J693" i="2"/>
  <c r="BK480" i="2"/>
  <c r="J97" i="2"/>
  <c r="J352" i="2"/>
  <c r="J417" i="2"/>
  <c r="BK833" i="2"/>
  <c r="BK560" i="2"/>
  <c r="BK774" i="2"/>
  <c r="J132" i="2"/>
  <c r="J480" i="2"/>
  <c r="J183" i="2"/>
  <c r="J181" i="4"/>
  <c r="J179" i="4"/>
  <c r="J564" i="2"/>
  <c r="J303" i="2"/>
  <c r="J711" i="2"/>
  <c r="BK143" i="2"/>
  <c r="J274" i="2"/>
  <c r="BK698" i="2"/>
  <c r="BK279" i="2" l="1"/>
  <c r="J279" i="2"/>
  <c r="J65" i="2" s="1"/>
  <c r="T630" i="2"/>
  <c r="T484" i="2"/>
  <c r="R230" i="2"/>
  <c r="R392" i="2"/>
  <c r="R762" i="2"/>
  <c r="T110" i="3"/>
  <c r="P96" i="2"/>
  <c r="P251" i="2"/>
  <c r="BK392" i="2"/>
  <c r="J392" i="2" s="1"/>
  <c r="J66" i="2" s="1"/>
  <c r="R697" i="2"/>
  <c r="P753" i="2"/>
  <c r="BK86" i="3"/>
  <c r="J86" i="3" s="1"/>
  <c r="J61" i="3" s="1"/>
  <c r="T96" i="2"/>
  <c r="R279" i="2"/>
  <c r="P762" i="2"/>
  <c r="P110" i="3"/>
  <c r="R96" i="2"/>
  <c r="T279" i="2"/>
  <c r="T762" i="2"/>
  <c r="T86" i="3"/>
  <c r="T85" i="3"/>
  <c r="T84" i="3" s="1"/>
  <c r="BK251" i="2"/>
  <c r="J251" i="2" s="1"/>
  <c r="J63" i="2" s="1"/>
  <c r="R251" i="2"/>
  <c r="P630" i="2"/>
  <c r="P484" i="2" s="1"/>
  <c r="BK762" i="2"/>
  <c r="J762" i="2" s="1"/>
  <c r="J74" i="2" s="1"/>
  <c r="R86" i="3"/>
  <c r="P117" i="4"/>
  <c r="T185" i="4"/>
  <c r="P91" i="4"/>
  <c r="P90" i="4" s="1"/>
  <c r="BK99" i="4"/>
  <c r="J99" i="4" s="1"/>
  <c r="J63" i="4" s="1"/>
  <c r="T99" i="4"/>
  <c r="T98" i="4"/>
  <c r="P185" i="4"/>
  <c r="T85" i="5"/>
  <c r="P108" i="5"/>
  <c r="BK91" i="4"/>
  <c r="J91" i="4" s="1"/>
  <c r="J61" i="4" s="1"/>
  <c r="T91" i="4"/>
  <c r="T90" i="4"/>
  <c r="R99" i="4"/>
  <c r="R98" i="4"/>
  <c r="BK185" i="4"/>
  <c r="J185" i="4"/>
  <c r="J67" i="4" s="1"/>
  <c r="R223" i="4"/>
  <c r="R85" i="5"/>
  <c r="R108" i="5"/>
  <c r="P85" i="6"/>
  <c r="BK230" i="2"/>
  <c r="J230" i="2" s="1"/>
  <c r="J62" i="2" s="1"/>
  <c r="P392" i="2"/>
  <c r="BK697" i="2"/>
  <c r="J697" i="2" s="1"/>
  <c r="J69" i="2" s="1"/>
  <c r="R110" i="3"/>
  <c r="T230" i="2"/>
  <c r="T251" i="2"/>
  <c r="BK630" i="2"/>
  <c r="J630" i="2" s="1"/>
  <c r="J68" i="2" s="1"/>
  <c r="P697" i="2"/>
  <c r="T753" i="2"/>
  <c r="BK110" i="3"/>
  <c r="J110" i="3"/>
  <c r="J62" i="3" s="1"/>
  <c r="BK95" i="6"/>
  <c r="J95" i="6" s="1"/>
  <c r="J63" i="6" s="1"/>
  <c r="P230" i="2"/>
  <c r="T392" i="2"/>
  <c r="T697" i="2"/>
  <c r="BK753" i="2"/>
  <c r="J753" i="2" s="1"/>
  <c r="J73" i="2" s="1"/>
  <c r="P86" i="3"/>
  <c r="P85" i="3"/>
  <c r="P84" i="3" s="1"/>
  <c r="AU56" i="1" s="1"/>
  <c r="T117" i="4"/>
  <c r="R174" i="4"/>
  <c r="P223" i="4"/>
  <c r="BK85" i="5"/>
  <c r="J85" i="5" s="1"/>
  <c r="J61" i="5" s="1"/>
  <c r="P100" i="5"/>
  <c r="BK108" i="5"/>
  <c r="J108" i="5" s="1"/>
  <c r="J63" i="5" s="1"/>
  <c r="BK85" i="6"/>
  <c r="J85" i="6" s="1"/>
  <c r="J61" i="6" s="1"/>
  <c r="R117" i="4"/>
  <c r="P174" i="4"/>
  <c r="BK223" i="4"/>
  <c r="J223" i="4" s="1"/>
  <c r="J69" i="4" s="1"/>
  <c r="T85" i="6"/>
  <c r="P95" i="6"/>
  <c r="BK96" i="2"/>
  <c r="J96" i="2" s="1"/>
  <c r="J61" i="2" s="1"/>
  <c r="P279" i="2"/>
  <c r="R630" i="2"/>
  <c r="R484" i="2" s="1"/>
  <c r="R753" i="2"/>
  <c r="BK117" i="4"/>
  <c r="J117" i="4" s="1"/>
  <c r="J65" i="4" s="1"/>
  <c r="R185" i="4"/>
  <c r="P85" i="5"/>
  <c r="P84" i="5" s="1"/>
  <c r="P83" i="5" s="1"/>
  <c r="AU58" i="1" s="1"/>
  <c r="R100" i="5"/>
  <c r="T108" i="5"/>
  <c r="R95" i="6"/>
  <c r="R91" i="4"/>
  <c r="R90" i="4"/>
  <c r="P99" i="4"/>
  <c r="P98" i="4"/>
  <c r="BK174" i="4"/>
  <c r="J174" i="4"/>
  <c r="J66" i="4" s="1"/>
  <c r="T174" i="4"/>
  <c r="T223" i="4"/>
  <c r="BK100" i="5"/>
  <c r="J100" i="5" s="1"/>
  <c r="J62" i="5" s="1"/>
  <c r="T100" i="5"/>
  <c r="R85" i="6"/>
  <c r="T95" i="6"/>
  <c r="BK747" i="2"/>
  <c r="J747" i="2" s="1"/>
  <c r="J72" i="2" s="1"/>
  <c r="BK124" i="3"/>
  <c r="J124" i="3"/>
  <c r="J64" i="3" s="1"/>
  <c r="BK484" i="2"/>
  <c r="J484" i="2" s="1"/>
  <c r="J67" i="2" s="1"/>
  <c r="BK268" i="2"/>
  <c r="J268" i="2" s="1"/>
  <c r="J64" i="2" s="1"/>
  <c r="BK220" i="4"/>
  <c r="J220" i="4" s="1"/>
  <c r="J68" i="4" s="1"/>
  <c r="BK742" i="2"/>
  <c r="J742" i="2" s="1"/>
  <c r="J70" i="2" s="1"/>
  <c r="BK119" i="3"/>
  <c r="J119" i="3" s="1"/>
  <c r="J63" i="3" s="1"/>
  <c r="BK92" i="6"/>
  <c r="J92" i="6"/>
  <c r="J62" i="6" s="1"/>
  <c r="BK84" i="5"/>
  <c r="J84" i="5" s="1"/>
  <c r="J60" i="5" s="1"/>
  <c r="F54" i="6"/>
  <c r="J80" i="6"/>
  <c r="F55" i="6"/>
  <c r="BE93" i="6"/>
  <c r="E48" i="6"/>
  <c r="J52" i="6"/>
  <c r="J54" i="6"/>
  <c r="BE86" i="6"/>
  <c r="BE98" i="6"/>
  <c r="BE88" i="6"/>
  <c r="BE90" i="6"/>
  <c r="BE96" i="6"/>
  <c r="J52" i="5"/>
  <c r="F54" i="5"/>
  <c r="J79" i="5"/>
  <c r="BE101" i="5"/>
  <c r="BK98" i="4"/>
  <c r="J98" i="4"/>
  <c r="J62" i="4" s="1"/>
  <c r="E73" i="5"/>
  <c r="F55" i="5"/>
  <c r="BE93" i="5"/>
  <c r="J80" i="5"/>
  <c r="BE86" i="5"/>
  <c r="BE97" i="5"/>
  <c r="BE105" i="5"/>
  <c r="BE89" i="5"/>
  <c r="BE109" i="5"/>
  <c r="F54" i="4"/>
  <c r="E79" i="4"/>
  <c r="BE92" i="4"/>
  <c r="BE124" i="4"/>
  <c r="BE156" i="4"/>
  <c r="BE158" i="4"/>
  <c r="BE164" i="4"/>
  <c r="BE186" i="4"/>
  <c r="BE188" i="4"/>
  <c r="BE190" i="4"/>
  <c r="F55" i="4"/>
  <c r="J83" i="4"/>
  <c r="J86" i="4"/>
  <c r="BE94" i="4"/>
  <c r="BE102" i="4"/>
  <c r="BE122" i="4"/>
  <c r="BE126" i="4"/>
  <c r="BE134" i="4"/>
  <c r="BE138" i="4"/>
  <c r="BE144" i="4"/>
  <c r="BE152" i="4"/>
  <c r="BE160" i="4"/>
  <c r="BE179" i="4"/>
  <c r="BE194" i="4"/>
  <c r="BE204" i="4"/>
  <c r="BE208" i="4"/>
  <c r="BE218" i="4"/>
  <c r="BE221" i="4"/>
  <c r="BE96" i="4"/>
  <c r="BE100" i="4"/>
  <c r="BE120" i="4"/>
  <c r="BE128" i="4"/>
  <c r="BE132" i="4"/>
  <c r="BE140" i="4"/>
  <c r="BE146" i="4"/>
  <c r="BE162" i="4"/>
  <c r="BE175" i="4"/>
  <c r="BE181" i="4"/>
  <c r="BE200" i="4"/>
  <c r="BE210" i="4"/>
  <c r="BE234" i="4"/>
  <c r="BE236" i="4"/>
  <c r="J85" i="4"/>
  <c r="BE106" i="4"/>
  <c r="BE130" i="4"/>
  <c r="BE142" i="4"/>
  <c r="BE150" i="4"/>
  <c r="BE166" i="4"/>
  <c r="BE168" i="4"/>
  <c r="BE172" i="4"/>
  <c r="BE196" i="4"/>
  <c r="BE202" i="4"/>
  <c r="BE224" i="4"/>
  <c r="BE232" i="4"/>
  <c r="BE108" i="4"/>
  <c r="BE114" i="4"/>
  <c r="BE136" i="4"/>
  <c r="BE148" i="4"/>
  <c r="BE170" i="4"/>
  <c r="BE183" i="4"/>
  <c r="BE192" i="4"/>
  <c r="BE198" i="4"/>
  <c r="BE214" i="4"/>
  <c r="BE228" i="4"/>
  <c r="BE112" i="4"/>
  <c r="BE118" i="4"/>
  <c r="BE177" i="4"/>
  <c r="BE206" i="4"/>
  <c r="BE216" i="4"/>
  <c r="BE226" i="4"/>
  <c r="BE230" i="4"/>
  <c r="J78" i="3"/>
  <c r="BE99" i="3"/>
  <c r="BE105" i="3"/>
  <c r="J55" i="3"/>
  <c r="F81" i="3"/>
  <c r="F80" i="3"/>
  <c r="BE93" i="3"/>
  <c r="BE111" i="3"/>
  <c r="E48" i="3"/>
  <c r="BE87" i="3"/>
  <c r="BE125" i="3"/>
  <c r="BE115" i="3"/>
  <c r="BE120" i="3"/>
  <c r="BE132" i="2"/>
  <c r="BE252" i="2"/>
  <c r="BE291" i="2"/>
  <c r="BE377" i="2"/>
  <c r="BE387" i="2"/>
  <c r="BE393" i="2"/>
  <c r="BE413" i="2"/>
  <c r="BE451" i="2"/>
  <c r="BE463" i="2"/>
  <c r="BE537" i="2"/>
  <c r="BE542" i="2"/>
  <c r="BE547" i="2"/>
  <c r="BE590" i="2"/>
  <c r="BE594" i="2"/>
  <c r="BE421" i="2"/>
  <c r="BE428" i="2"/>
  <c r="BE532" i="2"/>
  <c r="BE603" i="2"/>
  <c r="BE635" i="2"/>
  <c r="BE639" i="2"/>
  <c r="BE647" i="2"/>
  <c r="BE814" i="2"/>
  <c r="BE143" i="2"/>
  <c r="BE163" i="2"/>
  <c r="BE260" i="2"/>
  <c r="BE264" i="2"/>
  <c r="BE269" i="2"/>
  <c r="BE274" i="2"/>
  <c r="BE280" i="2"/>
  <c r="BE287" i="2"/>
  <c r="BE295" i="2"/>
  <c r="BE307" i="2"/>
  <c r="BE336" i="2"/>
  <c r="BE352" i="2"/>
  <c r="BE435" i="2"/>
  <c r="BE447" i="2"/>
  <c r="BE466" i="2"/>
  <c r="BE480" i="2"/>
  <c r="J88" i="2"/>
  <c r="J91" i="2"/>
  <c r="BE97" i="2"/>
  <c r="BE116" i="2"/>
  <c r="BE220" i="2"/>
  <c r="BE361" i="2"/>
  <c r="BE365" i="2"/>
  <c r="BE438" i="2"/>
  <c r="BE443" i="2"/>
  <c r="BE490" i="2"/>
  <c r="BE524" i="2"/>
  <c r="BE560" i="2"/>
  <c r="BE586" i="2"/>
  <c r="BE606" i="2"/>
  <c r="BE620" i="2"/>
  <c r="BE626" i="2"/>
  <c r="BE631" i="2"/>
  <c r="BE681" i="2"/>
  <c r="BE704" i="2"/>
  <c r="BE718" i="2"/>
  <c r="BE748" i="2"/>
  <c r="BE763" i="2"/>
  <c r="BE769" i="2"/>
  <c r="BE804" i="2"/>
  <c r="BE148" i="2"/>
  <c r="BE173" i="2"/>
  <c r="BE178" i="2"/>
  <c r="BE183" i="2"/>
  <c r="BE215" i="2"/>
  <c r="BE356" i="2"/>
  <c r="BE397" i="2"/>
  <c r="BE401" i="2"/>
  <c r="BE459" i="2"/>
  <c r="BE505" i="2"/>
  <c r="BE555" i="2"/>
  <c r="BE711" i="2"/>
  <c r="BE730" i="2"/>
  <c r="BE736" i="2"/>
  <c r="BE743" i="2"/>
  <c r="BE836" i="2"/>
  <c r="E48" i="2"/>
  <c r="F91" i="2"/>
  <c r="BE154" i="2"/>
  <c r="BE193" i="2"/>
  <c r="BE197" i="2"/>
  <c r="BE201" i="2"/>
  <c r="BE205" i="2"/>
  <c r="BE210" i="2"/>
  <c r="BE225" i="2"/>
  <c r="BE256" i="2"/>
  <c r="BE303" i="2"/>
  <c r="BE317" i="2"/>
  <c r="BE328" i="2"/>
  <c r="BE822" i="2"/>
  <c r="BE826" i="2"/>
  <c r="BE829" i="2"/>
  <c r="BE833" i="2"/>
  <c r="F54" i="2"/>
  <c r="BE128" i="2"/>
  <c r="BE168" i="2"/>
  <c r="BE188" i="2"/>
  <c r="BE341" i="2"/>
  <c r="BE346" i="2"/>
  <c r="BE405" i="2"/>
  <c r="BE431" i="2"/>
  <c r="BE454" i="2"/>
  <c r="BE472" i="2"/>
  <c r="BE477" i="2"/>
  <c r="BE485" i="2"/>
  <c r="BE508" i="2"/>
  <c r="BE516" i="2"/>
  <c r="BE520" i="2"/>
  <c r="BE576" i="2"/>
  <c r="BE611" i="2"/>
  <c r="BE616" i="2"/>
  <c r="BE668" i="2"/>
  <c r="BE673" i="2"/>
  <c r="BE693" i="2"/>
  <c r="BE726" i="2"/>
  <c r="BE758" i="2"/>
  <c r="BE798" i="2"/>
  <c r="BE809" i="2"/>
  <c r="BE818" i="2"/>
  <c r="BE102" i="2"/>
  <c r="BE112" i="2"/>
  <c r="BE236" i="2"/>
  <c r="BE240" i="2"/>
  <c r="BE299" i="2"/>
  <c r="BE311" i="2"/>
  <c r="BE323" i="2"/>
  <c r="BE332" i="2"/>
  <c r="BE382" i="2"/>
  <c r="BE469" i="2"/>
  <c r="BE496" i="2"/>
  <c r="BE501" i="2"/>
  <c r="BE528" i="2"/>
  <c r="BE551" i="2"/>
  <c r="BE564" i="2"/>
  <c r="BE570" i="2"/>
  <c r="BE623" i="2"/>
  <c r="BE677" i="2"/>
  <c r="BE685" i="2"/>
  <c r="BE689" i="2"/>
  <c r="BE754" i="2"/>
  <c r="BE774" i="2"/>
  <c r="BE792" i="2"/>
  <c r="BE123" i="2"/>
  <c r="BE136" i="2"/>
  <c r="BE231" i="2"/>
  <c r="BE246" i="2"/>
  <c r="BE369" i="2"/>
  <c r="BE373" i="2"/>
  <c r="BE408" i="2"/>
  <c r="BE417" i="2"/>
  <c r="BE424" i="2"/>
  <c r="BE513" i="2"/>
  <c r="BE581" i="2"/>
  <c r="BE598" i="2"/>
  <c r="BE643" i="2"/>
  <c r="BE651" i="2"/>
  <c r="BE655" i="2"/>
  <c r="BE659" i="2"/>
  <c r="BE663" i="2"/>
  <c r="BE698" i="2"/>
  <c r="BE780" i="2"/>
  <c r="BE786" i="2"/>
  <c r="AW55" i="1"/>
  <c r="BA55" i="1"/>
  <c r="BC55" i="1"/>
  <c r="BB55" i="1"/>
  <c r="F36" i="5"/>
  <c r="BC58" i="1" s="1"/>
  <c r="J34" i="3"/>
  <c r="AW56" i="1"/>
  <c r="J34" i="6"/>
  <c r="AW59" i="1" s="1"/>
  <c r="F35" i="3"/>
  <c r="BB56" i="1"/>
  <c r="F37" i="5"/>
  <c r="BD58" i="1" s="1"/>
  <c r="F36" i="6"/>
  <c r="BC59" i="1"/>
  <c r="F37" i="4"/>
  <c r="BD57" i="1"/>
  <c r="F34" i="3"/>
  <c r="BA56" i="1"/>
  <c r="F34" i="4"/>
  <c r="BA57" i="1"/>
  <c r="F36" i="4"/>
  <c r="BC57" i="1"/>
  <c r="F36" i="3"/>
  <c r="BC56" i="1"/>
  <c r="F37" i="2"/>
  <c r="BD55" i="1" s="1"/>
  <c r="F35" i="5"/>
  <c r="BB58" i="1"/>
  <c r="J34" i="4"/>
  <c r="AW57" i="1" s="1"/>
  <c r="F34" i="5"/>
  <c r="BA58" i="1" s="1"/>
  <c r="F35" i="4"/>
  <c r="BB57" i="1" s="1"/>
  <c r="F37" i="3"/>
  <c r="BD56" i="1" s="1"/>
  <c r="F35" i="6"/>
  <c r="BB59" i="1" s="1"/>
  <c r="F37" i="6"/>
  <c r="BD59" i="1" s="1"/>
  <c r="J34" i="5"/>
  <c r="AW58" i="1" s="1"/>
  <c r="F34" i="6"/>
  <c r="BA59" i="1" s="1"/>
  <c r="R84" i="6" l="1"/>
  <c r="R83" i="6" s="1"/>
  <c r="P746" i="2"/>
  <c r="BK85" i="3"/>
  <c r="BK84" i="3" s="1"/>
  <c r="J84" i="3" s="1"/>
  <c r="J30" i="3" s="1"/>
  <c r="BK116" i="4"/>
  <c r="J116" i="4" s="1"/>
  <c r="J64" i="4" s="1"/>
  <c r="T746" i="2"/>
  <c r="BK95" i="2"/>
  <c r="J95" i="2" s="1"/>
  <c r="J60" i="2" s="1"/>
  <c r="R85" i="3"/>
  <c r="R84" i="3"/>
  <c r="T95" i="2"/>
  <c r="T94" i="2" s="1"/>
  <c r="T84" i="6"/>
  <c r="T83" i="6" s="1"/>
  <c r="T84" i="5"/>
  <c r="T83" i="5"/>
  <c r="R95" i="2"/>
  <c r="T116" i="4"/>
  <c r="T89" i="4" s="1"/>
  <c r="P84" i="6"/>
  <c r="P83" i="6" s="1"/>
  <c r="AU59" i="1" s="1"/>
  <c r="R84" i="5"/>
  <c r="R83" i="5" s="1"/>
  <c r="P95" i="2"/>
  <c r="P94" i="2" s="1"/>
  <c r="AU55" i="1" s="1"/>
  <c r="R116" i="4"/>
  <c r="R89" i="4" s="1"/>
  <c r="P116" i="4"/>
  <c r="P89" i="4" s="1"/>
  <c r="AU57" i="1" s="1"/>
  <c r="R746" i="2"/>
  <c r="BK90" i="4"/>
  <c r="J90" i="4" s="1"/>
  <c r="J60" i="4" s="1"/>
  <c r="BK746" i="2"/>
  <c r="J746" i="2" s="1"/>
  <c r="J71" i="2" s="1"/>
  <c r="BK84" i="6"/>
  <c r="J84" i="6" s="1"/>
  <c r="J60" i="6" s="1"/>
  <c r="BK83" i="5"/>
  <c r="J83" i="5" s="1"/>
  <c r="J59" i="5" s="1"/>
  <c r="BK89" i="4"/>
  <c r="J89" i="4" s="1"/>
  <c r="J59" i="4" s="1"/>
  <c r="AG56" i="1"/>
  <c r="J59" i="3"/>
  <c r="J85" i="3"/>
  <c r="J60" i="3"/>
  <c r="F33" i="2"/>
  <c r="AZ55" i="1" s="1"/>
  <c r="J33" i="3"/>
  <c r="AV56" i="1" s="1"/>
  <c r="AT56" i="1" s="1"/>
  <c r="AN56" i="1" s="1"/>
  <c r="BA54" i="1"/>
  <c r="W30" i="1" s="1"/>
  <c r="F33" i="4"/>
  <c r="AZ57" i="1" s="1"/>
  <c r="F33" i="3"/>
  <c r="AZ56" i="1" s="1"/>
  <c r="J33" i="2"/>
  <c r="AV55" i="1" s="1"/>
  <c r="AT55" i="1" s="1"/>
  <c r="BB54" i="1"/>
  <c r="AX54" i="1" s="1"/>
  <c r="J33" i="4"/>
  <c r="AV57" i="1"/>
  <c r="AT57" i="1" s="1"/>
  <c r="F33" i="5"/>
  <c r="AZ58" i="1" s="1"/>
  <c r="F33" i="6"/>
  <c r="AZ59" i="1" s="1"/>
  <c r="BD54" i="1"/>
  <c r="W33" i="1" s="1"/>
  <c r="J33" i="6"/>
  <c r="AV59" i="1" s="1"/>
  <c r="AT59" i="1" s="1"/>
  <c r="BC54" i="1"/>
  <c r="AY54" i="1" s="1"/>
  <c r="J33" i="5"/>
  <c r="AV58" i="1" s="1"/>
  <c r="AT58" i="1" s="1"/>
  <c r="BK94" i="2" l="1"/>
  <c r="J94" i="2" s="1"/>
  <c r="J59" i="2" s="1"/>
  <c r="R94" i="2"/>
  <c r="BK83" i="6"/>
  <c r="J83" i="6" s="1"/>
  <c r="J59" i="6" s="1"/>
  <c r="J39" i="3"/>
  <c r="AU54" i="1"/>
  <c r="AW54" i="1"/>
  <c r="AK30" i="1" s="1"/>
  <c r="W31" i="1"/>
  <c r="J30" i="4"/>
  <c r="AG57" i="1"/>
  <c r="AN57" i="1" s="1"/>
  <c r="W32" i="1"/>
  <c r="J30" i="2"/>
  <c r="AG55" i="1" s="1"/>
  <c r="AZ54" i="1"/>
  <c r="W29" i="1" s="1"/>
  <c r="J30" i="5"/>
  <c r="AG58" i="1" s="1"/>
  <c r="AN58" i="1" s="1"/>
  <c r="J39" i="5" l="1"/>
  <c r="J39" i="4"/>
  <c r="J39" i="2"/>
  <c r="AN55" i="1"/>
  <c r="J30" i="6"/>
  <c r="AG59" i="1"/>
  <c r="AG54" i="1" s="1"/>
  <c r="AK26" i="1" s="1"/>
  <c r="AV54" i="1"/>
  <c r="AK29" i="1"/>
  <c r="J39" i="6" l="1"/>
  <c r="AK35" i="1"/>
  <c r="AN59" i="1"/>
  <c r="AT54" i="1"/>
  <c r="AN54" i="1" l="1"/>
</calcChain>
</file>

<file path=xl/sharedStrings.xml><?xml version="1.0" encoding="utf-8"?>
<sst xmlns="http://schemas.openxmlformats.org/spreadsheetml/2006/main" count="9220" uniqueCount="1598">
  <si>
    <t>Export Komplet</t>
  </si>
  <si>
    <t>VZ</t>
  </si>
  <si>
    <t>2.0</t>
  </si>
  <si>
    <t>ZAMOK</t>
  </si>
  <si>
    <t>False</t>
  </si>
  <si>
    <t>{b6e3c878-d442-44fa-b98f-6f9fdb2bf0f4}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</si>
  <si>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</si>
  <si>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</si>
  <si>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</si>
  <si>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</si>
  <si>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</si>
  <si>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</si>
  <si>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</si>
  <si>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</si>
  <si>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061-2-25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</si>
  <si>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</si>
  <si>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</si>
  <si>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Teplice - Rekonstrukce ulice Francouzská</t>
  </si>
  <si>
    <t>KSO:</t>
  </si>
  <si>
    <t>822 2</t>
  </si>
  <si>
    <t>CC-CZ:</t>
  </si>
  <si>
    <t>2112</t>
  </si>
  <si>
    <t>Místo:</t>
  </si>
  <si>
    <t>Teplice</t>
  </si>
  <si>
    <t>Datum:</t>
  </si>
  <si>
    <t>30. 11. 2025</t>
  </si>
  <si>
    <t>Zadavatel:</t>
  </si>
  <si>
    <t>IČ:</t>
  </si>
  <si>
    <t/>
  </si>
  <si>
    <t xml:space="preserve"> </t>
  </si>
  <si>
    <t>DIČ:</t>
  </si>
  <si>
    <t>Účastník:</t>
  </si>
  <si>
    <t>Vyplň údaj</t>
  </si>
  <si>
    <t>Projektant:</t>
  </si>
  <si>
    <t>Projekce dopravní Filip, s.r.o.</t>
  </si>
  <si>
    <t>True</t>
  </si>
  <si>
    <t>Zpracovatel: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</si>
  <si>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</si>
  <si>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podminky.urs.cz._x000D_
Součástí ceny musí být veškeré náklady, aby cena byla konečná a zahrnovala veškerý materiál a práce potřebné k dokončení díla. Výkazy výměr byly změřeny digitálně v dwg. Pro výběr zhotovitele je soupis prací nedílnou součástí projektové dokumentace a nesmí být použit samostatně._x000D_
Pro potřeby zpracování rozpočtu a výkazu výměr byla použita projektová dokumentace „Teplice - Rekonstrukce ulice Francouzská“. Z jejích příloh byly odměřeny a zjištěny údaje uvedené v tomto výkazu výměr. Jde především o výměry zpevněných ploch, objemy zemních a bouracích prací, výměry nezpevněných ploch, objemy a výměry použitých stavebních prvků, a dále další nezbytné části nutné k dokončení stavby._x000D_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</si>
  <si>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</si>
  <si>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</si>
  <si>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</si>
  <si>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</si>
  <si>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</si>
  <si>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</si>
  <si>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</si>
  <si>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</si>
  <si>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</si>
  <si>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</si>
  <si>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</si>
  <si>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</si>
  <si>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</si>
  <si>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</si>
  <si>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</si>
  <si>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</si>
  <si>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</si>
  <si>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</si>
  <si>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</si>
  <si>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</si>
  <si>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</si>
  <si>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</si>
  <si>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</si>
  <si>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</si>
  <si>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</si>
  <si>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</si>
  <si>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</si>
  <si>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</si>
  <si>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</si>
  <si>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</si>
  <si>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</si>
  <si>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</si>
  <si>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</si>
  <si>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</si>
  <si>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</si>
  <si>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</si>
  <si>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</si>
  <si>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</si>
  <si>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</si>
  <si>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</si>
  <si>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 a zpevněné plochy</t>
  </si>
  <si>
    <t>ING</t>
  </si>
  <si>
    <t>1</t>
  </si>
  <si>
    <t>{d2b4218f-b90e-473a-9c2f-8ac99270c19e}</t>
  </si>
  <si>
    <t>2</t>
  </si>
  <si>
    <t>SO 101s</t>
  </si>
  <si>
    <t>Sanace zemní pláně a aktivní zóny</t>
  </si>
  <si>
    <t>{b6e8e26b-e9ea-42dd-b434-1ac7f8e6f244}</t>
  </si>
  <si>
    <t>SO 401</t>
  </si>
  <si>
    <t>Veřejné osvětlení</t>
  </si>
  <si>
    <t>{225fa8a8-8a5b-4d41-881e-1f478b25fc02}</t>
  </si>
  <si>
    <t>VRN 101</t>
  </si>
  <si>
    <t>Vedlejší rozpočtové náklady - SO 101</t>
  </si>
  <si>
    <t>VON</t>
  </si>
  <si>
    <t>{2010208f-390c-4d6d-8667-b0e74881c011}</t>
  </si>
  <si>
    <t>VRN 401</t>
  </si>
  <si>
    <t>Vedlejší rozpočtové náklady SO 401</t>
  </si>
  <si>
    <t>{e75cb55e-9a28-4b1e-a953-36731c37a4b2}</t>
  </si>
  <si>
    <t>KRYCÍ LIST SOUPISU PRACÍ</t>
  </si>
  <si>
    <t>Objekt:</t>
  </si>
  <si>
    <t>SO 101 - Komunikace a zpevněné plochy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</si>
  <si>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</si>
  <si>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</si>
  <si>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</si>
  <si>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</si>
  <si>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</si>
  <si>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</si>
  <si>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</si>
  <si>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</si>
  <si>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</si>
  <si>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</si>
  <si>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</si>
  <si>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</si>
  <si>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  96 - Bourání konstrukcí</t>
  </si>
  <si>
    <t xml:space="preserve">    997 - Přesun sutě</t>
  </si>
  <si>
    <t xml:space="preserve">    998 - Přesun hmot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</si>
  <si>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</si>
  <si>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</si>
  <si>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</si>
  <si>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</si>
  <si>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</si>
  <si>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</si>
  <si>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</si>
  <si>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</si>
  <si>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</si>
  <si>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</si>
  <si>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</si>
  <si>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</si>
  <si>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</si>
  <si>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</si>
  <si>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</si>
  <si>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</si>
  <si>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</si>
  <si>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</si>
  <si>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</si>
  <si>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</si>
  <si>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</si>
  <si>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</si>
  <si>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122151103</t>
  </si>
  <si>
    <t>Odkopávky a prokopávky nezapažené v hornině třídy těžitelnosti I skupiny 1 a 2 objem do 100 m3 strojně</t>
  </si>
  <si>
    <t>m3</t>
  </si>
  <si>
    <t>CS ÚRS 2025 02</t>
  </si>
  <si>
    <t>4</t>
  </si>
  <si>
    <t>1658572308</t>
  </si>
  <si>
    <t>PP</t>
  </si>
  <si>
    <t>Odkopávky a prokopávky nezapažené strojně v hornině třídy těžitelnosti I skupiny 1 a 2 přes 50 do 100 m3</t>
  </si>
  <si>
    <t>Online PSC</t>
  </si>
  <si>
    <t>https://podminky.urs.cz/item/CS_URS_2025_02/122151103</t>
  </si>
  <si>
    <t>VV</t>
  </si>
  <si>
    <t>"svrchní vrstva" 610,72*0,15</t>
  </si>
  <si>
    <t>Součet</t>
  </si>
  <si>
    <t>122251104</t>
  </si>
  <si>
    <t>Odkopávky a prokopávky nezapažené v hornině třídy těžitelnosti I skupiny 3 objem do 500 m3 strojně</t>
  </si>
  <si>
    <t>2042224631</t>
  </si>
  <si>
    <t>Odkopávky a prokopávky nezapažené strojně v hornině třídy těžitelnosti I skupiny 3 přes 100 do 500 m3</t>
  </si>
  <si>
    <t>https://podminky.urs.cz/item/CS_URS_2025_02/122251104</t>
  </si>
  <si>
    <t>610,72*0,1</t>
  </si>
  <si>
    <t>1126,64*0,05</t>
  </si>
  <si>
    <t>347,59*0,08</t>
  </si>
  <si>
    <t>601,31*0,09</t>
  </si>
  <si>
    <t>1338,4*0,15</t>
  </si>
  <si>
    <t>288,31*0,23</t>
  </si>
  <si>
    <t>3</t>
  </si>
  <si>
    <t>131251100</t>
  </si>
  <si>
    <t>Hloubení jam nezapažených v hornině třídy těžitelnosti I skupiny 3 objem do 20 m3 strojně</t>
  </si>
  <si>
    <t>-294880576</t>
  </si>
  <si>
    <t>Hloubení nezapažených jam a zářezů strojně s urovnáním dna do předepsaného profilu a spádu v hornině třídy těžitelnosti I skupiny 3 do 20 m3</t>
  </si>
  <si>
    <t>https://podminky.urs.cz/item/CS_URS_2025_02/131251100</t>
  </si>
  <si>
    <t>"vsakovací jáma" 1*2</t>
  </si>
  <si>
    <t>131251104</t>
  </si>
  <si>
    <t>Hloubení jam nezapažených v hornině třídy těžitelnosti I skupiny 3 objem do 500 m3 strojně</t>
  </si>
  <si>
    <t>-1875281543</t>
  </si>
  <si>
    <t>Hloubení nezapažených jam a zářezů strojně s urovnáním dna do předepsaného profilu a spádu v hornině třídy těžitelnosti I skupiny 3 přes 100 do 500 m3</t>
  </si>
  <si>
    <t>https://podminky.urs.cz/item/CS_URS_2025_02/131251104</t>
  </si>
  <si>
    <t>"pro strukturální substrát"</t>
  </si>
  <si>
    <t>389,8*0,8</t>
  </si>
  <si>
    <t>26,92*0,72</t>
  </si>
  <si>
    <t>5</t>
  </si>
  <si>
    <t>132251101</t>
  </si>
  <si>
    <t>Hloubení rýh nezapažených š do 800 mm v hornině třídy těžitelnosti I skupiny 3 objem do 20 m3 strojně</t>
  </si>
  <si>
    <t>-227959102</t>
  </si>
  <si>
    <t>Hloubení nezapažených rýh šířky do 800 mm strojně s urovnáním dna do předepsaného profilu a spádu v hornině třídy těžitelnosti I skupiny 3 do 20 m3</t>
  </si>
  <si>
    <t>https://podminky.urs.cz/item/CS_URS_2025_02/132251101</t>
  </si>
  <si>
    <t>"přípojka" 61,75*0,6*1</t>
  </si>
  <si>
    <t>6</t>
  </si>
  <si>
    <t>133251101</t>
  </si>
  <si>
    <t>Hloubení šachet nezapažených v hornině třídy těžitelnosti I skupiny 3 objem do 20 m3</t>
  </si>
  <si>
    <t>279685521</t>
  </si>
  <si>
    <t>Hloubení nezapažených šachet strojně v hornině třídy těžitelnosti I skupiny 3 do 20 m3</t>
  </si>
  <si>
    <t>https://podminky.urs.cz/item/CS_URS_2025_02/133251101</t>
  </si>
  <si>
    <t>"UV" 12*1*1*1</t>
  </si>
  <si>
    <t>7</t>
  </si>
  <si>
    <t>162351103</t>
  </si>
  <si>
    <t>Vodorovné přemístění přes 50 do 500 m výkopku/sypaniny z horniny třídy těžitelnosti I skupiny 1 až 3</t>
  </si>
  <si>
    <t>-695999368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</si>
  <si>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</si>
  <si>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https://podminky.urs.cz/item/CS_URS_2025_02/162351103</t>
  </si>
  <si>
    <t>"V rámci stavby" 1,663</t>
  </si>
  <si>
    <t>8</t>
  </si>
  <si>
    <t>162751117</t>
  </si>
  <si>
    <t>Vodorovné přemístění přes 9 000 do 10000 m výkopku/sypaniny z horniny třídy těžitelnosti I skupiny 1 až 3</t>
  </si>
  <si>
    <t>1447324168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</si>
  <si>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</si>
  <si>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https://podminky.urs.cz/item/CS_URS_2025_02/162751117</t>
  </si>
  <si>
    <t>P</t>
  </si>
  <si>
    <t>Poznámka k položce:_x000D_
vzdálenost odvozu je pouze orientační, určí uchazeč</t>
  </si>
  <si>
    <t>91,608</t>
  </si>
  <si>
    <t>466,4+2+331,222+37,05+12-1,663</t>
  </si>
  <si>
    <t>9</t>
  </si>
  <si>
    <t>167151101</t>
  </si>
  <si>
    <t>Nakládání výkopku z hornin třídy těžitelnosti I skupiny 1 až 3 do 100 m3</t>
  </si>
  <si>
    <t>1412340038</t>
  </si>
  <si>
    <t>Nakládání, skládání a překládání neulehlého výkopku nebo sypaniny strojně nakládání, množství do 100 m3, z horniny třídy těžitelnosti I, skupiny 1 až 3</t>
  </si>
  <si>
    <t>https://podminky.urs.cz/item/CS_URS_2025_02/167151101</t>
  </si>
  <si>
    <t>1,663</t>
  </si>
  <si>
    <t>10</t>
  </si>
  <si>
    <t>171201231</t>
  </si>
  <si>
    <t>Poplatek za uložení zeminy a kamení na recyklační skládce (skládkovné) kód odpadu 17 05 04</t>
  </si>
  <si>
    <t>t</t>
  </si>
  <si>
    <t>869818437</t>
  </si>
  <si>
    <t>Poplatek za uložení stavebního odpadu na recyklační skládce (skládkovné) zeminy a kamení zatříděného do Katalogu odpadů pod kódem 17 05 04</t>
  </si>
  <si>
    <t>https://podminky.urs.cz/item/CS_URS_2025_02/171201231</t>
  </si>
  <si>
    <t>938,617</t>
  </si>
  <si>
    <t>938,617*1,8 'Přepočtené koeficientem množství</t>
  </si>
  <si>
    <t>11</t>
  </si>
  <si>
    <t>174151101</t>
  </si>
  <si>
    <t>Zásyp jam, šachet rýh nebo kolem objektů sypaninou se zhutněním</t>
  </si>
  <si>
    <t>266529116</t>
  </si>
  <si>
    <t>Zásyp sypaninou z jakékoliv horniny strojně s uložením výkopku ve vrstvách se zhutněním jam, šachet, rýh nebo kolem objektů v těchto vykopávkách</t>
  </si>
  <si>
    <t>https://podminky.urs.cz/item/CS_URS_2025_02/174151101</t>
  </si>
  <si>
    <t>"zásyp odstraněných UV zeminou" 7*(PI*0,275*0,275*1)</t>
  </si>
  <si>
    <t>"obsyp UV štěrkopískem" (12-(PI*0,275*0,275*1*12))</t>
  </si>
  <si>
    <t>"zásyp přípojek ŠD" (61,75)*0,6*(1-(0,1+0,26))</t>
  </si>
  <si>
    <t>Mezisoučet</t>
  </si>
  <si>
    <t>"zásyp strukturálním substrátem" 500,06</t>
  </si>
  <si>
    <t>M</t>
  </si>
  <si>
    <t>58344171</t>
  </si>
  <si>
    <t>štěrkodrť frakce 0/32</t>
  </si>
  <si>
    <t>-264620009</t>
  </si>
  <si>
    <t>23,712</t>
  </si>
  <si>
    <t>23,712*2 'Přepočtené koeficientem množství</t>
  </si>
  <si>
    <t>13</t>
  </si>
  <si>
    <t>10321100.R1.1</t>
  </si>
  <si>
    <t>zahradní substrát strukturální</t>
  </si>
  <si>
    <t>-1632386576</t>
  </si>
  <si>
    <t>Poznámka k položce:_x000D_
složení:_x000D_
organický kompost - 7,5% _x000D_
biouhel 0/10 - 7,5% _x000D_
štěrk 32/63 - 85%</t>
  </si>
  <si>
    <t>500,06*1,2</t>
  </si>
  <si>
    <t>14</t>
  </si>
  <si>
    <t>175151101</t>
  </si>
  <si>
    <t>Obsypání potrubí strojně sypaninou bez prohození, uloženou do 3 m</t>
  </si>
  <si>
    <t>1737072576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</si>
  <si>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</si>
  <si>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https://podminky.urs.cz/item/CS_URS_2025_02/175151101</t>
  </si>
  <si>
    <t>(61,75)*0,6*0,26-(PI*0,075*0,075*(61,75))</t>
  </si>
  <si>
    <t>15</t>
  </si>
  <si>
    <t>58331200</t>
  </si>
  <si>
    <t>štěrkopísek netříděný</t>
  </si>
  <si>
    <t>95991846</t>
  </si>
  <si>
    <t>9,149+8,542</t>
  </si>
  <si>
    <t>17,691*2 'Přepočtené koeficientem množství</t>
  </si>
  <si>
    <t>16</t>
  </si>
  <si>
    <t>181111111</t>
  </si>
  <si>
    <t>Plošná úprava terénu do 500 m2 zemina skupiny 1 až 4 nerovnosti přes 50 do 100 mm v rovinně a svahu do 1:5</t>
  </si>
  <si>
    <t>m2</t>
  </si>
  <si>
    <t>1532642682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</si>
  <si>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</si>
  <si>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https://podminky.urs.cz/item/CS_URS_2025_02/181111111</t>
  </si>
  <si>
    <t>389,86</t>
  </si>
  <si>
    <t>17</t>
  </si>
  <si>
    <t>181351003</t>
  </si>
  <si>
    <t>Rozprostření ornice tl vrstvy do 200 mm pl do 100 m2 v rovině nebo ve svahu do 1:5 strojně</t>
  </si>
  <si>
    <t>349113021</t>
  </si>
  <si>
    <t>Rozprostření a urovnání ornice v rovině nebo ve svahu sklonu do 1:5 strojně při souvislé ploše do 100 m2, tl. vrstvy do 200 mm</t>
  </si>
  <si>
    <t>https://podminky.urs.cz/item/CS_URS_2025_02/181351003</t>
  </si>
  <si>
    <t>18</t>
  </si>
  <si>
    <t>10364101</t>
  </si>
  <si>
    <t>zemina pro terénní úpravy - ornice</t>
  </si>
  <si>
    <t>1937868206</t>
  </si>
  <si>
    <t>389,86*0,15</t>
  </si>
  <si>
    <t>58,479*1,8 'Přepočtené koeficientem množství</t>
  </si>
  <si>
    <t>19</t>
  </si>
  <si>
    <t>181411131</t>
  </si>
  <si>
    <t>Založení parkového trávníku výsevem pl do 1000 m2 v rovině a ve svahu do 1:5</t>
  </si>
  <si>
    <t>2103073669</t>
  </si>
  <si>
    <t>Založení trávníku na půdě předem připravené plochy do 1000 m2 výsevem včetně utažení parkového v rovině nebo na svahu do 1:5</t>
  </si>
  <si>
    <t>https://podminky.urs.cz/item/CS_URS_2025_02/181411131</t>
  </si>
  <si>
    <t>308,23</t>
  </si>
  <si>
    <t>20</t>
  </si>
  <si>
    <t>00572420</t>
  </si>
  <si>
    <t>osivo směs travní parková okrasná</t>
  </si>
  <si>
    <t>kg</t>
  </si>
  <si>
    <t>-1238358344</t>
  </si>
  <si>
    <t>(308,23)*0,03</t>
  </si>
  <si>
    <t>181951112</t>
  </si>
  <si>
    <t>Úprava pláně v hornině třídy těžitelnosti I skupiny 1 až 3 se zhutněním strojně</t>
  </si>
  <si>
    <t>-1663676965</t>
  </si>
  <si>
    <t>Úprava pláně vyrovnáním výškových rozdílů strojně v hornině třídy těžitelnosti I, skupiny 1 až 3 se zhutněním</t>
  </si>
  <si>
    <t>https://podminky.urs.cz/item/CS_URS_2025_02/181951112</t>
  </si>
  <si>
    <t>1456,3+311,7+965,3+1126,7</t>
  </si>
  <si>
    <t>22</t>
  </si>
  <si>
    <t>kus</t>
  </si>
  <si>
    <t>23</t>
  </si>
  <si>
    <t>183106613</t>
  </si>
  <si>
    <t>Ochrana stromu protikořenovou clonou v rovině nebo na svahu do 1:5 hl přes 700 do 1000 mm</t>
  </si>
  <si>
    <t>m</t>
  </si>
  <si>
    <t>1277191818</t>
  </si>
  <si>
    <t>Instalace protikořenových bariér do předem vyhloubené rýhy, včetně zásypu a hutnění v rovině nebo na svahu do 1:5, hloubky přes 700 do 1000 mm</t>
  </si>
  <si>
    <t>https://podminky.urs.cz/item/CS_URS_2025_02/183106613</t>
  </si>
  <si>
    <t>66,63</t>
  </si>
  <si>
    <t>24</t>
  </si>
  <si>
    <t>693_bariéra.1</t>
  </si>
  <si>
    <t>protikořenový panel z kopolymerního polypropylenu - CPP, 750x1050 mm, tl. 2,16 mm, barva černá</t>
  </si>
  <si>
    <t>-946788724</t>
  </si>
  <si>
    <t>protikořenový panel z kopolymerního polypropylenu - CPP, 750x1050 mm, tl. 2,16 mm, barva černá, s vodícími žebry</t>
  </si>
  <si>
    <t>66,63/0,75</t>
  </si>
  <si>
    <t>88,84*1,02 'Přepočtené koeficientem množství</t>
  </si>
  <si>
    <t>25</t>
  </si>
  <si>
    <t>183402121</t>
  </si>
  <si>
    <t>Rozrušení půdy souvislé pl přes 100 do 500 m2 hl přes 50 do 150 mm v rovině a svahu do 1:5</t>
  </si>
  <si>
    <t>-771616110</t>
  </si>
  <si>
    <t>Rozrušení půdy na hloubku přes 50 do 150 mm souvislé plochy do 500 m2 v rovině nebo na svahu do 1:5</t>
  </si>
  <si>
    <t>https://podminky.urs.cz/item/CS_URS_2025_02/183402121</t>
  </si>
  <si>
    <t>26</t>
  </si>
  <si>
    <t>27</t>
  </si>
  <si>
    <t>28</t>
  </si>
  <si>
    <t>29</t>
  </si>
  <si>
    <t>30</t>
  </si>
  <si>
    <t>31</t>
  </si>
  <si>
    <t>184813511</t>
  </si>
  <si>
    <t>Chemické odplevelení před založením kultury postřikem na široko v rovině a svahu do 1:5 ručně</t>
  </si>
  <si>
    <t>-11942744</t>
  </si>
  <si>
    <t>Chemické odplevelení půdy před založením kultury, trávníku nebo zpevněných ploch ručně o jakékoli výměře postřikem na široko v rovině nebo na svahu do 1:5</t>
  </si>
  <si>
    <t>https://podminky.urs.cz/item/CS_URS_2025_02/184813511</t>
  </si>
  <si>
    <t>32</t>
  </si>
  <si>
    <t>33</t>
  </si>
  <si>
    <t>34</t>
  </si>
  <si>
    <t>Zakládání</t>
  </si>
  <si>
    <t>35</t>
  </si>
  <si>
    <t>211531111</t>
  </si>
  <si>
    <t>Výplň odvodňovacích žeber nebo trativodů kamenivem hrubým drceným frakce 16 až 63 mm</t>
  </si>
  <si>
    <t>330461307</t>
  </si>
  <si>
    <t>Výplň kamenivem do rýh odvodňovacích žeber nebo trativodů bez zhutnění, s úpravou povrchu výplně kamenivem hrubým drceným frakce 16 až 63 mm</t>
  </si>
  <si>
    <t>https://podminky.urs.cz/item/CS_URS_2025_02/211531111</t>
  </si>
  <si>
    <t>"vsakovací jáma - fr. 16/32" 1*2</t>
  </si>
  <si>
    <t>36</t>
  </si>
  <si>
    <t>211561111</t>
  </si>
  <si>
    <t>Výplň odvodňovacích žeber nebo trativodů kamenivem hrubým drceným frakce 4 až 16 mm</t>
  </si>
  <si>
    <t>-422658568</t>
  </si>
  <si>
    <t>Výplň kamenivem do rýh odvodňovacích žeber nebo trativodů bez zhutnění, s úpravou povrchu výplně kamenivem hrubým drceným frakce 4 až 16 mm</t>
  </si>
  <si>
    <t>https://podminky.urs.cz/item/CS_URS_2025_02/211561111</t>
  </si>
  <si>
    <t>"Pojížděná plocha - ve vrstvě SC drenážní žebro" 35,65*0,1*0,14</t>
  </si>
  <si>
    <t>211971121</t>
  </si>
  <si>
    <t>Zřízení opláštění žeber nebo trativodů geotextilií v rýze nebo zářezu sklonu přes 1:2 š do 2,5 m</t>
  </si>
  <si>
    <t>-454847892</t>
  </si>
  <si>
    <t>Zřízení opláštění výplně z geotextilie odvodňovacích žeber nebo trativodů v rýze nebo zářezu se stěnami svislými nebo šikmými o sklonu přes 1:2 při rozvinuté šířce opláštění do 2,5 m</t>
  </si>
  <si>
    <t>https://podminky.urs.cz/item/CS_URS_2025_02/211971121</t>
  </si>
  <si>
    <t>"vsakovací jáma" 8</t>
  </si>
  <si>
    <t>"drenážní žebro ve vrstvě SC" 17,5</t>
  </si>
  <si>
    <t>38</t>
  </si>
  <si>
    <t>69311068</t>
  </si>
  <si>
    <t>geotextilie netkaná separační, ochranná, filtrační, drenážní PP 300g/m2</t>
  </si>
  <si>
    <t>-816230831</t>
  </si>
  <si>
    <t>8+17,5</t>
  </si>
  <si>
    <t>25,5*1,15 'Přepočtené koeficientem množství</t>
  </si>
  <si>
    <t>Svislé a kompletní konstrukce</t>
  </si>
  <si>
    <t>39</t>
  </si>
  <si>
    <t>339921131</t>
  </si>
  <si>
    <t>Osazování betonových palisád do betonového základu v řadě výšky prvku do 0,5 m</t>
  </si>
  <si>
    <t>2003224378</t>
  </si>
  <si>
    <t>Osazování palisád betonových v řadě se zabetonováním výšky palisády do 500 mm</t>
  </si>
  <si>
    <t>https://podminky.urs.cz/item/CS_URS_2025_02/339921131</t>
  </si>
  <si>
    <t>22,85</t>
  </si>
  <si>
    <t>40</t>
  </si>
  <si>
    <t>59229003</t>
  </si>
  <si>
    <t>palisáda hranatá betonová 160x160mm v 400mm přírodní</t>
  </si>
  <si>
    <t>-1626599839</t>
  </si>
  <si>
    <t>22,85/0,16</t>
  </si>
  <si>
    <t>142,813*1,02 'Přepočtené koeficientem množství</t>
  </si>
  <si>
    <t>41</t>
  </si>
  <si>
    <t>339921132</t>
  </si>
  <si>
    <t>Osazování betonových palisád do betonového základu v řadě výšky prvku přes 0,5 do 1 m</t>
  </si>
  <si>
    <t>-787659425</t>
  </si>
  <si>
    <t>Osazování palisád betonových v řadě se zabetonováním výšky palisády přes 500 do 1000 mm</t>
  </si>
  <si>
    <t>https://podminky.urs.cz/item/CS_URS_2025_02/339921132</t>
  </si>
  <si>
    <t>3,84</t>
  </si>
  <si>
    <t>42</t>
  </si>
  <si>
    <t>59229005</t>
  </si>
  <si>
    <t>palisáda hranatá betonová 160x160mm v 1000mm přírodní</t>
  </si>
  <si>
    <t>-1168284104</t>
  </si>
  <si>
    <t>3,84/0,16</t>
  </si>
  <si>
    <t>24*1,02 'Přepočtené koeficientem množství</t>
  </si>
  <si>
    <t>Vodorovné konstrukce</t>
  </si>
  <si>
    <t>43</t>
  </si>
  <si>
    <t>451573111</t>
  </si>
  <si>
    <t>Lože pod potrubí otevřený výkop ze štěrkopísku</t>
  </si>
  <si>
    <t>1390989913</t>
  </si>
  <si>
    <t>Lože pod potrubí, stoky a drobné objekty v otevřeném výkopu z písku a štěrkopísku do 63 mm</t>
  </si>
  <si>
    <t>https://podminky.urs.cz/item/CS_URS_2025_02/451573111</t>
  </si>
  <si>
    <t>(61,75)*0,6*0,1</t>
  </si>
  <si>
    <t>44</t>
  </si>
  <si>
    <t>452311141</t>
  </si>
  <si>
    <t>Podkladní desky z betonu prostého bez zvýšených nároků na prostředí tř. C 16/20 otevřený výkop</t>
  </si>
  <si>
    <t>1166284007</t>
  </si>
  <si>
    <t>Podkladní a zajišťovací konstrukce z betonu prostého v otevřeném výkopu bez zvýšených nároků na prostředí desky pod potrubí, stoky a drobné objekty z betonu tř. C 16/20</t>
  </si>
  <si>
    <t>https://podminky.urs.cz/item/CS_URS_2025_02/452311141</t>
  </si>
  <si>
    <t>"pod UV" 0,6*0,6*0,1*12</t>
  </si>
  <si>
    <t>Komunikace pozemní</t>
  </si>
  <si>
    <t>45</t>
  </si>
  <si>
    <t>564861113</t>
  </si>
  <si>
    <t>Podklad ze štěrkodrtě ŠD plochy přes 100 m2 tl 220 mm</t>
  </si>
  <si>
    <t>243913052</t>
  </si>
  <si>
    <t>Podklad ze štěrkodrti ŠD s rozprostřením a zhutněním plochy přes 100 m2, po zhutnění tl. 220 mm</t>
  </si>
  <si>
    <t>https://podminky.urs.cz/item/CS_URS_2025_02/564861113</t>
  </si>
  <si>
    <t>"vozovka" 1456,3</t>
  </si>
  <si>
    <t>"pojížděná plocha" 311,7</t>
  </si>
  <si>
    <t>"vjezdy/parkování" 965,3</t>
  </si>
  <si>
    <t>46</t>
  </si>
  <si>
    <t>564871116</t>
  </si>
  <si>
    <t>Podklad ze štěrkodrtě ŠD plochy přes 100 m2 tl. 300 mm</t>
  </si>
  <si>
    <t>75605577</t>
  </si>
  <si>
    <t>Podklad ze štěrkodrti ŠD s rozprostřením a zhutněním plochy přes 100 m2, po zhutnění tl. 300 mm</t>
  </si>
  <si>
    <t>https://podminky.urs.cz/item/CS_URS_2025_02/564871116</t>
  </si>
  <si>
    <t>"chodník" 1126,7</t>
  </si>
  <si>
    <t>47</t>
  </si>
  <si>
    <t>565135021</t>
  </si>
  <si>
    <t>Asfaltový beton vrstva podkladní ACP 16 + tl 50 mm š přes 3 m z nemodifikovaného asfaltu</t>
  </si>
  <si>
    <t>1890453996</t>
  </si>
  <si>
    <t>Asfaltový beton vrstva podkladní ACP 16 + z nemodifikovaného asfaltu s rozprostřením a zhutněním ACP 16 + v pruhu šířky přes 3 m, po zhutnění tl. 50 mm</t>
  </si>
  <si>
    <t>https://podminky.urs.cz/item/CS_URS_2025_02/565135021</t>
  </si>
  <si>
    <t>"vozovka" 1365,9</t>
  </si>
  <si>
    <t>48</t>
  </si>
  <si>
    <t>567121109</t>
  </si>
  <si>
    <t>Podklad ze směsi stmelené cementem SC C 3/4 (SC I) tl 100 mm</t>
  </si>
  <si>
    <t>2018885849</t>
  </si>
  <si>
    <t>Podklad ze směsi stmelené cementem SC bez dilatačních spár, s rozprostřením a zhutněním SC C 3/4 (SC I), po zhutnění tl. 100 mm</t>
  </si>
  <si>
    <t>https://podminky.urs.cz/item/CS_URS_2025_02/567121109</t>
  </si>
  <si>
    <t>"vozovka" 1338,4</t>
  </si>
  <si>
    <t>49</t>
  </si>
  <si>
    <t>567122113</t>
  </si>
  <si>
    <t>Podklad ze směsi stmelené cementem SC C 8/10 (KSC I) tl 140 mm</t>
  </si>
  <si>
    <t>-635179668</t>
  </si>
  <si>
    <t>Podklad ze směsi stmelené cementem SC bez dilatačních spár, s rozprostřením a zhutněním SC C 8/10 (KSC I), po zhutnění tl. 140 mm</t>
  </si>
  <si>
    <t>https://podminky.urs.cz/item/CS_URS_2025_02/567122113</t>
  </si>
  <si>
    <t>"pojížděná plocha" 288,31</t>
  </si>
  <si>
    <t>50</t>
  </si>
  <si>
    <t>573211108</t>
  </si>
  <si>
    <t>Postřik živičný spojovací z asfaltu v množství 0,40 kg/m2</t>
  </si>
  <si>
    <t>1582731871</t>
  </si>
  <si>
    <t>Postřik spojovací PS bez posypu kamenivem z asfaltu silničního, v množství 0,40 kg/m2</t>
  </si>
  <si>
    <t>https://podminky.urs.cz/item/CS_URS_2025_02/573211108</t>
  </si>
  <si>
    <t>"vozovka" 1420,92</t>
  </si>
  <si>
    <t>51</t>
  </si>
  <si>
    <t>577134121</t>
  </si>
  <si>
    <t>Asfaltový beton vrstva obrusná ACO 11+ tř. I tl 40 mm š přes 3 m z nemodifikovaného asfaltu</t>
  </si>
  <si>
    <t>1529625612</t>
  </si>
  <si>
    <t>Asfaltový beton vrstva obrusná ACO 11 z nemodifikovaného asfaltu s rozprostřením a se zhutněním ACO 11+ v pruhu šířky přes 3 m, po zhutnění tl. 40 mm</t>
  </si>
  <si>
    <t>https://podminky.urs.cz/item/CS_URS_2025_02/577134121</t>
  </si>
  <si>
    <t>52</t>
  </si>
  <si>
    <t>591411111</t>
  </si>
  <si>
    <t>Kladení dlažby z mozaiky jednobarevné komunikací pro pěší lože z kameniva</t>
  </si>
  <si>
    <t>-242478882</t>
  </si>
  <si>
    <t>Kladení dlažby z mozaiky komunikací pro pěší s vyplněním spár, s dvojím beraněním a se smetením přebytečného materiálu na vzdálenost do 3 m jednobarevné, s ložem tl. do 40 mm z kameniva</t>
  </si>
  <si>
    <t>https://podminky.urs.cz/item/CS_URS_2025_02/591411111</t>
  </si>
  <si>
    <t>"pojížděná plocha, kroužková/vějířová vazba" 288,31</t>
  </si>
  <si>
    <t>"vjezd, kroužková/vějířová vazba" 45,86</t>
  </si>
  <si>
    <t>53</t>
  </si>
  <si>
    <t>58381007</t>
  </si>
  <si>
    <t>kostka štípaná dlažební žula drobná 8/10</t>
  </si>
  <si>
    <t>1140262068</t>
  </si>
  <si>
    <t>"vjezd" 45,86</t>
  </si>
  <si>
    <t>334,17*1,02 'Přepočtené koeficientem množství</t>
  </si>
  <si>
    <t>54</t>
  </si>
  <si>
    <t>596211110</t>
  </si>
  <si>
    <t>Kladení zámkové dlažby komunikací pro pěší ručně tl 60 mm skupiny A pl do 50 m2</t>
  </si>
  <si>
    <t>-1560683284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</si>
  <si>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</si>
  <si>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https://podminky.urs.cz/item/CS_URS_2025_02/596211110</t>
  </si>
  <si>
    <t xml:space="preserve">"chodník" </t>
  </si>
  <si>
    <t>"prvky pro nevidomé" 38,8+26,83</t>
  </si>
  <si>
    <t>55</t>
  </si>
  <si>
    <t>59245006</t>
  </si>
  <si>
    <t>dlažba pro nevidomé betonová 200x100mm tl 60mm černá</t>
  </si>
  <si>
    <t>171748760</t>
  </si>
  <si>
    <t>38,8</t>
  </si>
  <si>
    <t>38,8*1,03 'Přepočtené koeficientem množství</t>
  </si>
  <si>
    <t>56</t>
  </si>
  <si>
    <t>5924600.6R</t>
  </si>
  <si>
    <t>dlažba pro nevidomé "slepecká přídlažba" betonová 250x250mm tl 60mm přírodní</t>
  </si>
  <si>
    <t>1877807345</t>
  </si>
  <si>
    <t>26,83</t>
  </si>
  <si>
    <t>26,83*1,03 'Přepočtené koeficientem množství</t>
  </si>
  <si>
    <t>57</t>
  </si>
  <si>
    <t>596211112</t>
  </si>
  <si>
    <t>Kladení zámkové dlažby komunikací pro pěší ručně tl 60 mm skupiny A pl přes 100 do 300 m2</t>
  </si>
  <si>
    <t>-771274753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</si>
  <si>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</si>
  <si>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https://podminky.urs.cz/item/CS_URS_2025_02/596211112</t>
  </si>
  <si>
    <t>1061,04</t>
  </si>
  <si>
    <t>58</t>
  </si>
  <si>
    <t>59245018</t>
  </si>
  <si>
    <t>dlažba skladebná betonová 200x100mm tl 60mm přírodní</t>
  </si>
  <si>
    <t>1197365428</t>
  </si>
  <si>
    <t>1061,04*1,01 'Přepočtené koeficientem množství</t>
  </si>
  <si>
    <t>59</t>
  </si>
  <si>
    <t>596212210</t>
  </si>
  <si>
    <t>Kladení zámkové dlažby pozemních komunikací ručně tl 80 mm skupiny A pl do 50 m2</t>
  </si>
  <si>
    <t>421853767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</si>
  <si>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</si>
  <si>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https://podminky.urs.cz/item/CS_URS_2025_02/596212210</t>
  </si>
  <si>
    <t>"stávající dlažba" 7,73</t>
  </si>
  <si>
    <t>"vjezdy" 50,8+4,86+40,47</t>
  </si>
  <si>
    <t>60</t>
  </si>
  <si>
    <t>59245226</t>
  </si>
  <si>
    <t>dlažba pro nevidomé betonová 200x100mm tl 80mm černá</t>
  </si>
  <si>
    <t>-773001731</t>
  </si>
  <si>
    <t>"vjezdy" 50,8</t>
  </si>
  <si>
    <t>50,8*1,03 'Přepočtené koeficientem množství</t>
  </si>
  <si>
    <t>59246087</t>
  </si>
  <si>
    <t>dlažba pro nevidomé betonová 200x200mm tl 80mm přírodní</t>
  </si>
  <si>
    <t>1818810067</t>
  </si>
  <si>
    <t>Poznámka k položce:_x000D_
umělá vodící linie</t>
  </si>
  <si>
    <t>"vjezdy" 4,86</t>
  </si>
  <si>
    <t>4,86*1,03 'Přepočtené koeficientem množství</t>
  </si>
  <si>
    <t>62</t>
  </si>
  <si>
    <t>5924600.8R</t>
  </si>
  <si>
    <t>dlažba pro nevidomé "slepecká přídlažba" betonová 250x250mm tl 80mm přírodní</t>
  </si>
  <si>
    <t>1705343519</t>
  </si>
  <si>
    <t>"vjezdy" 40,47</t>
  </si>
  <si>
    <t>40,47*1,03 'Přepočtené koeficientem množství</t>
  </si>
  <si>
    <t>596212211</t>
  </si>
  <si>
    <t>Kladení zámkové dlažby pozemních komunikací ručně tl 80 mm skupiny A pl přes 50 do 100 m2</t>
  </si>
  <si>
    <t>1631107858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</si>
  <si>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50 do 100 m2</t>
  </si>
  <si>
    <t>https://podminky.urs.cz/item/CS_URS_2025_02/596212211</t>
  </si>
  <si>
    <t>"vjezdy/parkovací stání" 522,63+4,23</t>
  </si>
  <si>
    <t>64</t>
  </si>
  <si>
    <t>59245005</t>
  </si>
  <si>
    <t>dlažba skladebná betonová 200x100mm tl 80mm černá</t>
  </si>
  <si>
    <t>-135973730</t>
  </si>
  <si>
    <t>"parkovací stání" 4,23</t>
  </si>
  <si>
    <t>4,23*1,03 'Přepočtené koeficientem množství</t>
  </si>
  <si>
    <t>59245030</t>
  </si>
  <si>
    <t>dlažba skladebná betonová 200x200mm tl 80mm přírodní</t>
  </si>
  <si>
    <t>1091549289</t>
  </si>
  <si>
    <t>"vjezdy/parkovací stání" 522,63</t>
  </si>
  <si>
    <t>522,63*1,01 'Přepočtené koeficientem množství</t>
  </si>
  <si>
    <t>66</t>
  </si>
  <si>
    <t>596412112</t>
  </si>
  <si>
    <t>Kladení dlažby z vegetačních tvárnic pozemních komunikací velikosti dlaždic do 0,09 m2 tl 80 mm pl přes 25 do 50 m2</t>
  </si>
  <si>
    <t>-744066772</t>
  </si>
  <si>
    <t>Kladení dlažby z betonových vegetačních dlaždic pozemních komunikací s ložem z kameniva těženého nebo drceného tl. do 50 mm, s vyplněním spár a vegetačních otvorů, s hutněním vibrováním velikosti dlaždic do 0,09 m2 tl. 80 mm, pro plochy přes 25 do 50 m2</t>
  </si>
  <si>
    <t>https://podminky.urs.cz/item/CS_URS_2025_02/596412112</t>
  </si>
  <si>
    <t>"parkovací stání" 248,24</t>
  </si>
  <si>
    <t>59245035</t>
  </si>
  <si>
    <t>dlažba plošná vegetační betonová 200x200mm tl 80mm přírodní</t>
  </si>
  <si>
    <t>-1794060264</t>
  </si>
  <si>
    <t>Poznámka k položce:_x000D_
27,7% podílu zeleně v ploše</t>
  </si>
  <si>
    <t>248,24*1,03 'Přepočtené koeficientem množství</t>
  </si>
  <si>
    <t>68</t>
  </si>
  <si>
    <t>58343810</t>
  </si>
  <si>
    <t>kamenivo drcené hrubé frakce 4/8</t>
  </si>
  <si>
    <t>2061279975</t>
  </si>
  <si>
    <t>248,24*0,278*0,08</t>
  </si>
  <si>
    <t>5,521*2 'Přepočtené koeficientem množství</t>
  </si>
  <si>
    <t>Trubní vedení</t>
  </si>
  <si>
    <t>69</t>
  </si>
  <si>
    <t>871313121</t>
  </si>
  <si>
    <t>Montáž kanalizačního potrubí hladkého plnostěnného SN 8 z PVC-U DN 160</t>
  </si>
  <si>
    <t>1956753802</t>
  </si>
  <si>
    <t>Montáž kanalizačního potrubí z tvrdého PVC-U hladkého plnostěnného tuhost SN 8 DN 160</t>
  </si>
  <si>
    <t>https://podminky.urs.cz/item/CS_URS_2025_02/871313121</t>
  </si>
  <si>
    <t>61,75</t>
  </si>
  <si>
    <t>70</t>
  </si>
  <si>
    <t>28611165</t>
  </si>
  <si>
    <t>trubka kanalizační PVC-U plnostěnná jednovrstvá DN 160x3000mm SN8</t>
  </si>
  <si>
    <t>-1498664489</t>
  </si>
  <si>
    <t>61,75*1,05 'Přepočtené koeficientem množství</t>
  </si>
  <si>
    <t>877310320</t>
  </si>
  <si>
    <t>Montáž odboček na kanalizačním potrubí z PP nebo tvrdého PVC-U trub hladkých plnostěnných DN 150</t>
  </si>
  <si>
    <t>-235819186</t>
  </si>
  <si>
    <t>Montáž tvarovek na kanalizačním plastovém potrubí z PP nebo PVC-U hladkého plnostěnného odboček DN 150</t>
  </si>
  <si>
    <t>https://podminky.urs.cz/item/CS_URS_2025_02/877310320</t>
  </si>
  <si>
    <t>72</t>
  </si>
  <si>
    <t>28651215</t>
  </si>
  <si>
    <t>odbočka kanalizační PVC-U plnostěnná DN 160/160/45°</t>
  </si>
  <si>
    <t>2144172081</t>
  </si>
  <si>
    <t>73</t>
  </si>
  <si>
    <t>890411851</t>
  </si>
  <si>
    <t>Bourání šachet z prefabrikovaných skruží strojně obestavěného prostoru do 1,5 m3</t>
  </si>
  <si>
    <t>-1823862584</t>
  </si>
  <si>
    <t>Bourání šachet a jímek strojně velikosti obestavěného prostoru do 1,5 m3 z prefabrikovaných skruží</t>
  </si>
  <si>
    <t>https://podminky.urs.cz/item/CS_URS_2025_02/890411851</t>
  </si>
  <si>
    <t>"UV" 7*(PI*0,275*0,275*1)</t>
  </si>
  <si>
    <t>74</t>
  </si>
  <si>
    <t>893812226</t>
  </si>
  <si>
    <t>Ventilová šachta zátěžová obdélníková rozměru do 64x50 cm</t>
  </si>
  <si>
    <t>-158631712</t>
  </si>
  <si>
    <t>Ventilová šachta zátěžová obdélníková, výšky 30 cm rozměru do 64x50 cm</t>
  </si>
  <si>
    <t>https://podminky.urs.cz/item/CS_URS_2025_02/893812226</t>
  </si>
  <si>
    <t>75</t>
  </si>
  <si>
    <t>895941302</t>
  </si>
  <si>
    <t>Osazení vpusti uliční DN 450 z betonových dílců dno s kalištěm</t>
  </si>
  <si>
    <t>1362863817</t>
  </si>
  <si>
    <t>Osazení vpusti uliční z betonových dílců DN 450 dno s kalištěm</t>
  </si>
  <si>
    <t>https://podminky.urs.cz/item/CS_URS_2025_02/895941302</t>
  </si>
  <si>
    <t>76</t>
  </si>
  <si>
    <t>59224495</t>
  </si>
  <si>
    <t>vpusť uliční DN 450 kaliště nízké 450/240x50mm</t>
  </si>
  <si>
    <t>-814061218</t>
  </si>
  <si>
    <t>895941313</t>
  </si>
  <si>
    <t>Osazení vpusti uliční DN 450 z betonových dílců skruž horní 295 mm</t>
  </si>
  <si>
    <t>-421714128</t>
  </si>
  <si>
    <t>Osazení vpusti uliční z betonových dílců DN 450 skruž horní 295 mm</t>
  </si>
  <si>
    <t>https://podminky.urs.cz/item/CS_URS_2025_02/895941313</t>
  </si>
  <si>
    <t>78</t>
  </si>
  <si>
    <t>59223857</t>
  </si>
  <si>
    <t>skruž betonová horní pro uliční vpusť 450x295x50mm</t>
  </si>
  <si>
    <t>-215002019</t>
  </si>
  <si>
    <t>895941322</t>
  </si>
  <si>
    <t>Osazení vpusti uliční DN 450 z betonových dílců skruž středová 295 mm</t>
  </si>
  <si>
    <t>749736221</t>
  </si>
  <si>
    <t>Osazení vpusti uliční z betonových dílců DN 450 skruž středová 295 mm</t>
  </si>
  <si>
    <t>https://podminky.urs.cz/item/CS_URS_2025_02/895941322</t>
  </si>
  <si>
    <t>80</t>
  </si>
  <si>
    <t>59223862</t>
  </si>
  <si>
    <t>skruž betonová středová pro uliční vpusť 450x295x50mm</t>
  </si>
  <si>
    <t>-37455983</t>
  </si>
  <si>
    <t>899132111</t>
  </si>
  <si>
    <t>Výměna (výšková úprava) poklopu kanalizačního samonivelačního s ošetřením podkladu hloubky do 25 cm</t>
  </si>
  <si>
    <t>863746905</t>
  </si>
  <si>
    <t>Výměna (výšková úprava) poklopu kanalizačního s rámem samonivelačním s ošetřením podkladních vrstev hloubky do 25 cm</t>
  </si>
  <si>
    <t>https://podminky.urs.cz/item/CS_URS_2025_02/899132111</t>
  </si>
  <si>
    <t>"výšková úprava, poklop stávající" 10</t>
  </si>
  <si>
    <t>82</t>
  </si>
  <si>
    <t>899132212</t>
  </si>
  <si>
    <t>Výměna (výšková úprava) poklopu vodovodního samonivelačního nebo pevného šoupátkového</t>
  </si>
  <si>
    <t>127937321</t>
  </si>
  <si>
    <t>https://podminky.urs.cz/item/CS_URS_2025_02/899132212</t>
  </si>
  <si>
    <t>"výšková úprava, poklop stávající" 20</t>
  </si>
  <si>
    <t>899203112</t>
  </si>
  <si>
    <t>Osazení mříží litinových včetně rámů a košů na bahno pro třídu zatížení B125, C250</t>
  </si>
  <si>
    <t>-1297214528</t>
  </si>
  <si>
    <t>https://podminky.urs.cz/item/CS_URS_2025_02/899203112</t>
  </si>
  <si>
    <t>84</t>
  </si>
  <si>
    <t>mříž_2</t>
  </si>
  <si>
    <t>obrubníková vpust stružková B125/C250</t>
  </si>
  <si>
    <t>1375126365</t>
  </si>
  <si>
    <t>899203211</t>
  </si>
  <si>
    <t>Demontáž mříží litinových včetně rámů hmotnosti přes 100 do 150 kg</t>
  </si>
  <si>
    <t>-432522975</t>
  </si>
  <si>
    <t>Demontáž mříží litinových včetně rámů, hmotnosti jednotlivě přes 100 do 150 Kg</t>
  </si>
  <si>
    <t>https://podminky.urs.cz/item/CS_URS_2025_02/899203211</t>
  </si>
  <si>
    <t>86</t>
  </si>
  <si>
    <t>899204112</t>
  </si>
  <si>
    <t>Osazení mříží litinových včetně rámů a košů na bahno pro třídu zatížení D400, E600</t>
  </si>
  <si>
    <t>-1326117880</t>
  </si>
  <si>
    <t>https://podminky.urs.cz/item/CS_URS_2025_02/899204112</t>
  </si>
  <si>
    <t>55242320</t>
  </si>
  <si>
    <t>mříž vtoková litinová plochá 500x500mm D400</t>
  </si>
  <si>
    <t>1826698818</t>
  </si>
  <si>
    <t>88</t>
  </si>
  <si>
    <t>59223864</t>
  </si>
  <si>
    <t>prstenec pro uliční vpusť vyrovnávací betonový 390x60x130mm</t>
  </si>
  <si>
    <t>1116946356</t>
  </si>
  <si>
    <t>59223871</t>
  </si>
  <si>
    <t>koš vysoký pro uliční vpusti žárově Pz plech pro rám 500/500mm</t>
  </si>
  <si>
    <t>1479606741</t>
  </si>
  <si>
    <t>90</t>
  </si>
  <si>
    <t>899722113</t>
  </si>
  <si>
    <t>Krytí potrubí z plastů výstražnou fólií z PVC přes 25 do 34cm</t>
  </si>
  <si>
    <t>1723810481</t>
  </si>
  <si>
    <t>Krytí potrubí z plastů výstražnou fólií z PVC šířky přes 25 do 34 cm</t>
  </si>
  <si>
    <t>https://podminky.urs.cz/item/CS_URS_2025_02/899722113</t>
  </si>
  <si>
    <t>napojení_01.3</t>
  </si>
  <si>
    <t>Napojení přípojky na stávající přípojku</t>
  </si>
  <si>
    <t>-2032955023</t>
  </si>
  <si>
    <t xml:space="preserve">Napojení přípojky na stávající přípojku </t>
  </si>
  <si>
    <t>92</t>
  </si>
  <si>
    <t>napojení_v2.1</t>
  </si>
  <si>
    <t>napojení přípojek "výsek/ jádrové vrtání DN do 160 mm" na stávající potrubí / šachtu</t>
  </si>
  <si>
    <t>-1170179515</t>
  </si>
  <si>
    <t>Poznámka k položce:_x000D_
vč. utěsnění, případně odbočné tvarovky</t>
  </si>
  <si>
    <t>Ostatní konstrukce a práce, bourání</t>
  </si>
  <si>
    <t>914111111</t>
  </si>
  <si>
    <t>Montáž svislé dopravní značky do velikosti 1 m2 objímkami na sloupek nebo konzolu</t>
  </si>
  <si>
    <t>1495894189</t>
  </si>
  <si>
    <t>Montáž svislé dopravní značky základní velikosti do 1 m2 objímkami na sloupky nebo konzoly</t>
  </si>
  <si>
    <t>https://podminky.urs.cz/item/CS_URS_2025_02/914111111</t>
  </si>
  <si>
    <t>"stávající" 3+2+1+1</t>
  </si>
  <si>
    <t>94</t>
  </si>
  <si>
    <t>914111121</t>
  </si>
  <si>
    <t>Montáž svislé dopravní značky do velikosti 2 m2 objímkami na sloupek nebo konzolu</t>
  </si>
  <si>
    <t>1919687285</t>
  </si>
  <si>
    <t>Montáž svislé dopravní značky základní velikosti do 2 m2 objímkami na sloupky nebo konzoly</t>
  </si>
  <si>
    <t>https://podminky.urs.cz/item/CS_URS_2025_02/914111121</t>
  </si>
  <si>
    <t>"IZ8a" 2</t>
  </si>
  <si>
    <t>"IZ8b" 2</t>
  </si>
  <si>
    <t>40445651</t>
  </si>
  <si>
    <t>informativní značky zónové IZ1, IZ2, IZ8, IZ9 1000x1000mm</t>
  </si>
  <si>
    <t>814947248</t>
  </si>
  <si>
    <t>96</t>
  </si>
  <si>
    <t>914431112</t>
  </si>
  <si>
    <t>Montáž dopravního zrcadla o velikosti do 1 m2 na sloupek nebo konzolu</t>
  </si>
  <si>
    <t>-1732541618</t>
  </si>
  <si>
    <t>Montáž dopravního zrcadla na sloupky nebo konzoly velikosti do 1 m2</t>
  </si>
  <si>
    <t>https://podminky.urs.cz/item/CS_URS_2025_02/914431112</t>
  </si>
  <si>
    <t>40445203</t>
  </si>
  <si>
    <t>zrcadlo dopravní čtvercové 600x800mm</t>
  </si>
  <si>
    <t>-1018577318</t>
  </si>
  <si>
    <t>98</t>
  </si>
  <si>
    <t>914511112</t>
  </si>
  <si>
    <t>Montáž sloupku dopravních značek délky do 3,5 m s betonovým základem a patkou D 60 mm</t>
  </si>
  <si>
    <t>-184707512</t>
  </si>
  <si>
    <t>Montáž sloupku dopravních značek délky do 3,5 m do hliníkové patky pro sloupek D 60 mm</t>
  </si>
  <si>
    <t>https://podminky.urs.cz/item/CS_URS_2025_02/914511112</t>
  </si>
  <si>
    <t>1+2+2+1+1+1</t>
  </si>
  <si>
    <t>40445225</t>
  </si>
  <si>
    <t>sloupek pro dopravní značku Zn D 60mm v 3,5m</t>
  </si>
  <si>
    <t>-449455733</t>
  </si>
  <si>
    <t>100</t>
  </si>
  <si>
    <t>915121121</t>
  </si>
  <si>
    <t>Vodorovné dopravní značení vodící čáry přerušované š 250 mm základní bílá barva</t>
  </si>
  <si>
    <t>-1973578801</t>
  </si>
  <si>
    <t>Vodorovné dopravní značení stříkané barvou vodící čára bílá šířky 250 mm přerušovaná základní</t>
  </si>
  <si>
    <t>https://podminky.urs.cz/item/CS_URS_2025_02/915121121</t>
  </si>
  <si>
    <t>"V2b 1,5/1,5/0,25" 19,8</t>
  </si>
  <si>
    <t>915221121</t>
  </si>
  <si>
    <t>Vodorovné dopravní značení vodící čáry přerušované š 250 mm bílý plast</t>
  </si>
  <si>
    <t>873024499</t>
  </si>
  <si>
    <t>Vodorovné dopravní značení stříkaným plastem vodící čára bílá šířky 250 mm přerušovaná základní</t>
  </si>
  <si>
    <t>https://podminky.urs.cz/item/CS_URS_2025_02/915221121</t>
  </si>
  <si>
    <t>102</t>
  </si>
  <si>
    <t>915321115</t>
  </si>
  <si>
    <t>Předformátované vodorovné dopravní značení vodící pás pro slabozraké</t>
  </si>
  <si>
    <t>-514800324</t>
  </si>
  <si>
    <t>Vodorovné značení předformovaným termoplastem vodící pás pro slabozraké z 6 proužků</t>
  </si>
  <si>
    <t>https://podminky.urs.cz/item/CS_URS_2025_02/915321115</t>
  </si>
  <si>
    <t>19,9</t>
  </si>
  <si>
    <t>915611111</t>
  </si>
  <si>
    <t>Předznačení vodorovného liniového značení</t>
  </si>
  <si>
    <t>-1161064542</t>
  </si>
  <si>
    <t>Předznačení pro vodorovné značení stříkané barvou nebo prováděné z nátěrových hmot liniové dělicí čáry, vodicí proužky</t>
  </si>
  <si>
    <t>https://podminky.urs.cz/item/CS_URS_2025_02/915611111</t>
  </si>
  <si>
    <t>104</t>
  </si>
  <si>
    <t>916231213</t>
  </si>
  <si>
    <t>Osazení chodníkového obrubníku betonového stojatého s boční opěrou do lože z betonu prostého</t>
  </si>
  <si>
    <t>698410731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</si>
  <si>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</si>
  <si>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https://podminky.urs.cz/item/CS_URS_2025_02/916231213</t>
  </si>
  <si>
    <t>493,6+4,4+34,8</t>
  </si>
  <si>
    <t>59217016</t>
  </si>
  <si>
    <t>obrubník betonový chodníkový 1000x80x250mm</t>
  </si>
  <si>
    <t>-726560316</t>
  </si>
  <si>
    <t>493,6</t>
  </si>
  <si>
    <t>493,6*1,02 'Přepočtené koeficientem množství</t>
  </si>
  <si>
    <t>106</t>
  </si>
  <si>
    <t>59217017</t>
  </si>
  <si>
    <t>obrubník betonový chodníkový 1000x100x250mm</t>
  </si>
  <si>
    <t>-1587632326</t>
  </si>
  <si>
    <t>34,8</t>
  </si>
  <si>
    <t>34,8*1,02 'Přepočtené koeficientem množství</t>
  </si>
  <si>
    <t>59217016.R1</t>
  </si>
  <si>
    <t>obrubník betonový chodníkový obloukový R0,5 78x8x25 cm</t>
  </si>
  <si>
    <t>-937215570</t>
  </si>
  <si>
    <t>obrubník betonový chodníkový vibrolisovaný obloukový R0,5 78x8x25 cm</t>
  </si>
  <si>
    <t>4,4/0,78</t>
  </si>
  <si>
    <t>5,641*1,02 'Přepočtené koeficientem množství</t>
  </si>
  <si>
    <t>108</t>
  </si>
  <si>
    <t>916241113</t>
  </si>
  <si>
    <t>Osazení obrubníku kamenného ležatého s boční opěrou do lože z betonu prostého</t>
  </si>
  <si>
    <t>-517459460</t>
  </si>
  <si>
    <t>Osazení obrubníku kamenného se zřízením lože, s vyplněním a zatřením spár cementovou maltou ležatého s boční opěrou z betonu prostého, do lože z betonu prostého</t>
  </si>
  <si>
    <t>https://podminky.urs.cz/item/CS_URS_2025_02/916241113</t>
  </si>
  <si>
    <t>636,31+1,18+23,93+6+5+1</t>
  </si>
  <si>
    <t>58380004</t>
  </si>
  <si>
    <t>obrubník kamenný žulový přímý 1000x250x200mm</t>
  </si>
  <si>
    <t>-1445195184</t>
  </si>
  <si>
    <t>Poznámka k položce:_x000D_
Hmotnost: 125 kg/bm</t>
  </si>
  <si>
    <t>636,31</t>
  </si>
  <si>
    <t>636,31*1,02 'Přepočtené koeficientem množství</t>
  </si>
  <si>
    <t>110</t>
  </si>
  <si>
    <t>58380414</t>
  </si>
  <si>
    <t>obrubník kamenný žulový obloukový R 0,5-1m 250x200mm</t>
  </si>
  <si>
    <t>41440047</t>
  </si>
  <si>
    <t>"R0,5" 1,18</t>
  </si>
  <si>
    <t>1,18*1,02 'Přepočtené koeficientem množství</t>
  </si>
  <si>
    <t>58380004_A1</t>
  </si>
  <si>
    <t>obrubník kamenný žulový přímý "ATYP-zkosená" 1000x250x195-100 mm</t>
  </si>
  <si>
    <t>1668764026</t>
  </si>
  <si>
    <t>obrubník kamenný žulový přímý "ATYP-zkosená" 1000x250x195-100mm</t>
  </si>
  <si>
    <t>Poznámka k položce:_x000D_
obruba zkosená dle PD_x000D_
šířka: 250 mm_x000D_
výška: 195/100 mm</t>
  </si>
  <si>
    <t>23,93</t>
  </si>
  <si>
    <t>23,93*1,02 'Přepočtené koeficientem množství</t>
  </si>
  <si>
    <t>112</t>
  </si>
  <si>
    <t>58380004_A2</t>
  </si>
  <si>
    <t>obrubník kamenný žulový přímý "ATYP-přechodový" 1000x250x200-100mm</t>
  </si>
  <si>
    <t>-1670543897</t>
  </si>
  <si>
    <t>Poznámka k položce:_x000D_
tvar dle PD_x000D_
přechodová z běžné zvýšené obruby na zkosenou</t>
  </si>
  <si>
    <t>"L" 6</t>
  </si>
  <si>
    <t>"P" 5</t>
  </si>
  <si>
    <t>58380004_A2.1</t>
  </si>
  <si>
    <t>obrubník kamenný žulový přímý "ATYP-přechodový II" 1000x250x200-100mm</t>
  </si>
  <si>
    <t>-483155009</t>
  </si>
  <si>
    <t>Poznámka k položce:_x000D_
tvar dle PD_x000D_
přechodová z běžné snížené obruby na zkosenou</t>
  </si>
  <si>
    <t>"P" 1</t>
  </si>
  <si>
    <t>114</t>
  </si>
  <si>
    <t>919726123</t>
  </si>
  <si>
    <t>Geotextilie pro ochranu, separaci a filtraci netkaná měrná hm přes 300 do 500 g/m2</t>
  </si>
  <si>
    <t>170656659</t>
  </si>
  <si>
    <t>Geotextilie netkaná pro ochranu, separaci nebo filtraci měrná hmotnost přes 300 do 500 g/m2</t>
  </si>
  <si>
    <t>https://podminky.urs.cz/item/CS_URS_2025_02/919726123</t>
  </si>
  <si>
    <t>Poznámka k položce:_x000D_
dle TP170</t>
  </si>
  <si>
    <t>"vozovka" 1338,4*1,15</t>
  </si>
  <si>
    <t>919735111</t>
  </si>
  <si>
    <t>Řezání stávajícího živičného krytu hl do 50 mm</t>
  </si>
  <si>
    <t>1461161107</t>
  </si>
  <si>
    <t>Řezání stávajícího živičného krytu nebo podkladu hloubky do 50 mm</t>
  </si>
  <si>
    <t>https://podminky.urs.cz/item/CS_URS_2025_02/919735111</t>
  </si>
  <si>
    <t>158,33</t>
  </si>
  <si>
    <t>116</t>
  </si>
  <si>
    <t>919735112</t>
  </si>
  <si>
    <t>Řezání stávajícího živičného krytu hl přes 50 do 100 mm</t>
  </si>
  <si>
    <t>1139470469</t>
  </si>
  <si>
    <t>Řezání stávajícího živičného krytu nebo podkladu hloubky přes 50 do 100 mm</t>
  </si>
  <si>
    <t>https://podminky.urs.cz/item/CS_URS_2025_02/919735112</t>
  </si>
  <si>
    <t>127,81</t>
  </si>
  <si>
    <t>919735123</t>
  </si>
  <si>
    <t>Řezání stávajícího betonového krytu hl přes 100 do 150 mm</t>
  </si>
  <si>
    <t>-477547897</t>
  </si>
  <si>
    <t>Řezání stávajícího betonového krytu nebo podkladu hloubky přes 100 do 150 mm</t>
  </si>
  <si>
    <t>https://podminky.urs.cz/item/CS_URS_2025_02/919735123</t>
  </si>
  <si>
    <t>"Pojížděná plocha - ve vrstvě SC pro drenážní žebro" 35,65</t>
  </si>
  <si>
    <t>118</t>
  </si>
  <si>
    <t>919791013</t>
  </si>
  <si>
    <t>Montáž ochrany stromů v komunikaci s vnitřní výplní a zabetonovaným rámem plochy přes 1 m2</t>
  </si>
  <si>
    <t>870508955</t>
  </si>
  <si>
    <t>Montáž ochrany stromů v komunikaci s vnitřní litinovou nebo ocelovou výplní (mříží) se zabetonováním ocelového rámu, plochy přes 1 m2</t>
  </si>
  <si>
    <t>https://podminky.urs.cz/item/CS_URS_2025_02/919791013</t>
  </si>
  <si>
    <t>Poznámka k položce:_x000D_
kotvení pod dlažbu dle doporučení dodavatele mříže</t>
  </si>
  <si>
    <t>74910197.R</t>
  </si>
  <si>
    <t>ochranná mříž ke stromům vnější průměr 1600 mm, vnitřní průměr 540 mm, zinková ocelová konstrukce, leštěný povrch, kotvení pod dlažbu</t>
  </si>
  <si>
    <t>1164962982</t>
  </si>
  <si>
    <t>120</t>
  </si>
  <si>
    <t>935112111</t>
  </si>
  <si>
    <t>Osazení příkopového žlabu do betonu tl 100 mm z betonových tvárnic šířky do 500 mm</t>
  </si>
  <si>
    <t>1337708053</t>
  </si>
  <si>
    <t>Osazení betonového příkopového žlabu s vyplněním a zatřením spár cementovou maltou s ložem tl. 100 mm z betonu prostého z betonových příkopových tvárnic šířky do 500 mm</t>
  </si>
  <si>
    <t>https://podminky.urs.cz/item/CS_URS_2025_02/935112111</t>
  </si>
  <si>
    <t>52,5</t>
  </si>
  <si>
    <t>59227001</t>
  </si>
  <si>
    <t>žlabovka příkopová betonová 250x200x100mm</t>
  </si>
  <si>
    <t>526682111</t>
  </si>
  <si>
    <t>52,5*1,02 'Přepočtené koeficientem množství</t>
  </si>
  <si>
    <t>122</t>
  </si>
  <si>
    <t>9359324.r1</t>
  </si>
  <si>
    <t>Odvodňovací plastový žlab pro zatížení D400 vnitřní š 100 mm "monolitický PP kompozit", kryt SW9 D400</t>
  </si>
  <si>
    <t>-781122762</t>
  </si>
  <si>
    <t>Odvodňovací plastový žlab pro zatížení D400 vnitřní š 100 mm, 1000x150x280 mm, "monolitický PP kompozit", kryt SW9 D400</t>
  </si>
  <si>
    <t>Poznámka k položce:_x000D_
+ 1ks čelo uzavřené PP</t>
  </si>
  <si>
    <t>9359324.r2</t>
  </si>
  <si>
    <t>Odvodňovací plastový žlab "revizní žlab", vnitřní š 100 mm, 1000x150x280 mm, " PP kompozit", rám KTL, kryt SW9 D400</t>
  </si>
  <si>
    <t>632332485</t>
  </si>
  <si>
    <t>124</t>
  </si>
  <si>
    <t>9359324.r3</t>
  </si>
  <si>
    <t>Odvodňovací plastový žlab "vpust žlabu", vnitřní š 100 mm, 510x162x643 mm, " rám PP", kryt litina KTL SW 9 černý, koš,  C250</t>
  </si>
  <si>
    <t>-1253314385</t>
  </si>
  <si>
    <t>Odvodňovací plastový žlab "vpust žlabu", vnitřní š 100 mm, 510x162x643 mm, " rám PP", kryt litina KTL SW 9 černý, koš, D400</t>
  </si>
  <si>
    <t>979054451</t>
  </si>
  <si>
    <t>Očištění vybouraných zámkových dlaždic s původním spárováním z kameniva těženého</t>
  </si>
  <si>
    <t>-1093921015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</si>
  <si>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</si>
  <si>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https://podminky.urs.cz/item/CS_URS_2025_02/979054451</t>
  </si>
  <si>
    <t>7,73</t>
  </si>
  <si>
    <t>Bourání konstrukcí</t>
  </si>
  <si>
    <t>126</t>
  </si>
  <si>
    <t>113106171</t>
  </si>
  <si>
    <t>Rozebrání dlažeb vozovek ze zámkové dlažby s ložem z kameniva ručně</t>
  </si>
  <si>
    <t>628350286</t>
  </si>
  <si>
    <t>Rozebrání dlažeb vozovek a ploch s přemístěním hmot na skládku na vzdálenost do 3 m nebo s naložením na dopravní prostředek, s jakoukoliv výplní spár ručně ze zámkové dlažby s ložem z kameniva</t>
  </si>
  <si>
    <t>https://podminky.urs.cz/item/CS_URS_2025_02/113106171</t>
  </si>
  <si>
    <t>62,9+4,8+2,94</t>
  </si>
  <si>
    <t>113106522</t>
  </si>
  <si>
    <t>Rozebrání dlažeb vozovek z drobných kostek s ložem ze živice strojně pl přes 200 m2</t>
  </si>
  <si>
    <t>260625915</t>
  </si>
  <si>
    <t>Rozebrání dlažeb vozovek a ploch s přemístěním hmot na skládku na vzdálenost do 3 m nebo s naložením na dopravní prostředek, s jakoukoliv výplní spár strojně plochy jednotlivě přes 200 m2 z drobných kostek nebo odseků s ložem ze živice</t>
  </si>
  <si>
    <t>https://podminky.urs.cz/item/CS_URS_2025_02/113106522</t>
  </si>
  <si>
    <t>2131,02</t>
  </si>
  <si>
    <t>128</t>
  </si>
  <si>
    <t>113107131</t>
  </si>
  <si>
    <t>Odstranění podkladu z betonu prostého tl přes 100 do 150 mm ručně</t>
  </si>
  <si>
    <t>-1252375239</t>
  </si>
  <si>
    <t>Odstranění podkladů nebo krytů ručně s přemístěním hmot na skládku na vzdálenost do 3 m nebo s naložením na dopravní prostředek z betonu prostého, o tl. vrstvy přes 100 do 150 mm</t>
  </si>
  <si>
    <t>https://podminky.urs.cz/item/CS_URS_2025_02/113107131</t>
  </si>
  <si>
    <t>"Pojížděná plocha - ve vrstvě SC pro drenážní žebro" 35,65*0,1</t>
  </si>
  <si>
    <t>113107222</t>
  </si>
  <si>
    <t>Odstranění podkladu z kameniva drceného tl přes 100 do 200 mm strojně pl přes 200 m2</t>
  </si>
  <si>
    <t>-81410705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</si>
  <si>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</si>
  <si>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https://podminky.urs.cz/item/CS_URS_2025_02/113107222</t>
  </si>
  <si>
    <t>1251</t>
  </si>
  <si>
    <t>130</t>
  </si>
  <si>
    <t>113107241</t>
  </si>
  <si>
    <t>Odstranění podkladu živičného tl 50 mm strojně pl přes 200 m2</t>
  </si>
  <si>
    <t>-992305973</t>
  </si>
  <si>
    <t>Odstranění podkladů nebo krytů strojně plochy jednotlivě přes 200 m2 s přemístěním hmot na skládku na vzdálenost do 20 m nebo s naložením na dopravní prostředek živičných, o tl. vrstvy do 50 mm</t>
  </si>
  <si>
    <t>https://podminky.urs.cz/item/CS_URS_2025_02/113107241</t>
  </si>
  <si>
    <t>113107322</t>
  </si>
  <si>
    <t>Odstranění podkladu z kameniva drceného tl přes 100 do 200 mm strojně pl do 50 m2</t>
  </si>
  <si>
    <t>-1586072527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</si>
  <si>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</si>
  <si>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https://podminky.urs.cz/item/CS_URS_2025_02/113107322</t>
  </si>
  <si>
    <t>62,9+4,8+35,2</t>
  </si>
  <si>
    <t>113107323</t>
  </si>
  <si>
    <t>Odstranění podkladu z kameniva drceného tl přes 200 do 300 mm strojně pl do 50 m2</t>
  </si>
  <si>
    <t>-769834066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</si>
  <si>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</si>
  <si>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https://podminky.urs.cz/item/CS_URS_2025_02/113107323</t>
  </si>
  <si>
    <t>9,44</t>
  </si>
  <si>
    <t>113107331</t>
  </si>
  <si>
    <t>Odstranění podkladu z betonu prostého tl přes 100 do 150 mm strojně pl do 50 m2</t>
  </si>
  <si>
    <t>-1985448773</t>
  </si>
  <si>
    <t>Odstranění podkladů nebo krytů strojně plochy jednotlivě do 50 m2 s přemístěním hmot na skládku na vzdálenost do 3 m nebo s naložením na dopravní prostředek z betonu prostého, o tl. vrstvy přes 100 do 150 mm</t>
  </si>
  <si>
    <t>https://podminky.urs.cz/item/CS_URS_2025_02/113107331</t>
  </si>
  <si>
    <t>35,2</t>
  </si>
  <si>
    <t>113154542</t>
  </si>
  <si>
    <t>Frézování živičného krytu tl 40 mm pruh š přes 1 m pl přes 500 do 2000 m2</t>
  </si>
  <si>
    <t>-1204622771</t>
  </si>
  <si>
    <t>Frézování živičného podkladu nebo krytu s naložením hmot na dopravní prostředek plochy přes 500 do 2 000 m2 pruhu šířky přes 1 m, tloušťky vrstvy 40 mm</t>
  </si>
  <si>
    <t>https://podminky.urs.cz/item/CS_URS_2025_02/113154542</t>
  </si>
  <si>
    <t>Poznámka k položce:_x000D_
ZAS T1</t>
  </si>
  <si>
    <t>2213,42</t>
  </si>
  <si>
    <t>113154543</t>
  </si>
  <si>
    <t>Frézování živičného krytu tl 50 mm pruh š přes 1 m pl přes 500 do 2000 m2</t>
  </si>
  <si>
    <t>-1591102666</t>
  </si>
  <si>
    <t>Frézování živičného podkladu nebo krytu s naložením hmot na dopravní prostředek plochy přes 500 do 2 000 m2 pruhu šířky přes 1 m, tloušťky vrstvy 50 mm</t>
  </si>
  <si>
    <t>https://podminky.urs.cz/item/CS_URS_2025_02/113154543</t>
  </si>
  <si>
    <t>2158,47</t>
  </si>
  <si>
    <t>113201112</t>
  </si>
  <si>
    <t>Vytrhání obrub silničních ležatých</t>
  </si>
  <si>
    <t>-984207759</t>
  </si>
  <si>
    <t>Vytrhání obrub s vybouráním lože, s přemístěním hmot na skládku na vzdálenost do 3 m nebo s naložením na dopravní prostředek silničních ležatých</t>
  </si>
  <si>
    <t>https://podminky.urs.cz/item/CS_URS_2025_02/113201112</t>
  </si>
  <si>
    <t>95,8+441,5</t>
  </si>
  <si>
    <t>113202111</t>
  </si>
  <si>
    <t>Vytrhání obrub krajníků obrubníků stojatých</t>
  </si>
  <si>
    <t>-973843844</t>
  </si>
  <si>
    <t>Vytrhání obrub s vybouráním lože, s přemístěním hmot na skládku na vzdálenost do 3 m nebo s naložením na dopravní prostředek z krajníků nebo obrubníků stojatých</t>
  </si>
  <si>
    <t>https://podminky.urs.cz/item/CS_URS_2025_02/113202111</t>
  </si>
  <si>
    <t>142,1</t>
  </si>
  <si>
    <t>113204111</t>
  </si>
  <si>
    <t>Vytrhání obrub záhonových</t>
  </si>
  <si>
    <t>-1552578313</t>
  </si>
  <si>
    <t>Vytrhání obrub s vybouráním lože, s přemístěním hmot na skládku na vzdálenost do 3 m nebo s naložením na dopravní prostředek záhonových</t>
  </si>
  <si>
    <t>https://podminky.urs.cz/item/CS_URS_2025_02/113204111</t>
  </si>
  <si>
    <t>145,3</t>
  </si>
  <si>
    <t>962022490</t>
  </si>
  <si>
    <t>Bourání zdiva nadzákladového kamenného na MC do 1 m3</t>
  </si>
  <si>
    <t>1422436394</t>
  </si>
  <si>
    <t>Bourání zdiva nadzákladového kamenného na maltu cementovou, objemu do 1 m3</t>
  </si>
  <si>
    <t>https://podminky.urs.cz/item/CS_URS_2025_02/962022490</t>
  </si>
  <si>
    <t>0,81</t>
  </si>
  <si>
    <t>966006132</t>
  </si>
  <si>
    <t>Odstranění značek dopravních nebo orientačních se sloupky s betonovými patkami</t>
  </si>
  <si>
    <t>-188828752</t>
  </si>
  <si>
    <t>Odstranění dopravních nebo orientačních značek se sloupkem s uložením hmot na vzdálenost do 20 m nebo s naložením na dopravní prostředek, se zásypem jam a jeho zhutněním s betonovou patkou</t>
  </si>
  <si>
    <t>https://podminky.urs.cz/item/CS_URS_2025_02/966006132</t>
  </si>
  <si>
    <t>1+2+1+1+1+1+1</t>
  </si>
  <si>
    <t>966006211</t>
  </si>
  <si>
    <t>Odstranění svislých dopravních značek ze sloupů, sloupků nebo konzol</t>
  </si>
  <si>
    <t>1174241881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</si>
  <si>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</si>
  <si>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https://podminky.urs.cz/item/CS_URS_2025_02/966006211</t>
  </si>
  <si>
    <t>2+1+1+2+2+1+1+1+1+2+3</t>
  </si>
  <si>
    <t>997</t>
  </si>
  <si>
    <t>Přesun sutě</t>
  </si>
  <si>
    <t>997221551</t>
  </si>
  <si>
    <t>Vodorovná doprava suti ze sypkých materiálů do 1 km</t>
  </si>
  <si>
    <t>158643377</t>
  </si>
  <si>
    <t>Vodorovná doprava suti bez naložení, ale se složením a s hrubým urovnáním ze sypkých materiálů, na vzdálenost do 1 km</t>
  </si>
  <si>
    <t>https://podminky.urs.cz/item/CS_URS_2025_02/997221551</t>
  </si>
  <si>
    <t>"podklad na recyklační skládku" 362,79+29,841+4,154</t>
  </si>
  <si>
    <t>"frézink na recyklační skládku" 203,635+248,224</t>
  </si>
  <si>
    <t>997221559</t>
  </si>
  <si>
    <t>Příplatek ZKD 1 km u vodorovné dopravy suti ze sypkých materiálů</t>
  </si>
  <si>
    <t>-1000388534</t>
  </si>
  <si>
    <t>Vodorovná doprava suti bez naložení, ale se složením a s hrubým urovnáním ze sypkých materiálů, na vzdálenost Příplatek k ceně za každý další započatý 1 km přes 1 km</t>
  </si>
  <si>
    <t>https://podminky.urs.cz/item/CS_URS_2025_02/997221559</t>
  </si>
  <si>
    <t>"podklad na recyklační skládku" (362,79+29,841+4,154)*9</t>
  </si>
  <si>
    <t>"frézink na recyklační skládku" (203,635+248,224)*9</t>
  </si>
  <si>
    <t>997221561</t>
  </si>
  <si>
    <t>Vodorovná doprava suti z kusových materiálů do 1 km</t>
  </si>
  <si>
    <t>-1729410383</t>
  </si>
  <si>
    <t>Vodorovná doprava suti bez naložení, ale se složením a s hrubým urovnáním z kusových materiálů, na vzdálenost do 1 km</t>
  </si>
  <si>
    <t>https://podminky.urs.cz/item/CS_URS_2025_02/997221561</t>
  </si>
  <si>
    <t>"beton na recyklační skládku" (70,64-7,73)*0,295+12,443+1,159+11,44+155,817+29,131+5,812+2,025+0,656</t>
  </si>
  <si>
    <t>"asfalt na recyklační skládku" 122,598</t>
  </si>
  <si>
    <t>"kostky na recyklační skládku" 826,836</t>
  </si>
  <si>
    <t>997221569</t>
  </si>
  <si>
    <t>Příplatek ZKD 1 km u vodorovné dopravy suti z kusových materiálů</t>
  </si>
  <si>
    <t>-1547200774</t>
  </si>
  <si>
    <t>Vodorovná doprava suti bez naložení, ale se složením a s hrubým urovnáním z kusových materiálů, na vzdálenost Příplatek k ceně za každý další započatý 1 km přes 1 km</t>
  </si>
  <si>
    <t>https://podminky.urs.cz/item/CS_URS_2025_02/997221569</t>
  </si>
  <si>
    <t>"beton na recyklační skládku" ((70,64-7,73)*0,295+12,443+1,159+11,44+155,817+29,131+5,812+2,025+0,656)*9</t>
  </si>
  <si>
    <t>"asfalt na recyklační skládku" 122,598*9</t>
  </si>
  <si>
    <t>"kostky na recyklační skládku" 826,836*9</t>
  </si>
  <si>
    <t>997221861</t>
  </si>
  <si>
    <t>Poplatek za uložení na recyklační skládce (skládkovné) stavebního odpadu z prostého betonu pod kódem 17 01 01</t>
  </si>
  <si>
    <t>-552288189</t>
  </si>
  <si>
    <t>Poplatek za uložení stavebního odpadu na recyklační skládce (skládkovné) z prostého betonu zatříděného do Katalogu odpadů pod kódem 17 01 01</t>
  </si>
  <si>
    <t>https://podminky.urs.cz/item/CS_URS_2025_02/997221861</t>
  </si>
  <si>
    <t>(70,64-7,73)*0,295+12,443+1,159+11,44+155,817+29,131+5,812+2,025+0,656</t>
  </si>
  <si>
    <t>997221873</t>
  </si>
  <si>
    <t>Poplatek za uložení na recyklační skládce (skládkovné) stavebního odpadu zeminy a kamení zatříděného do Katalogu odpadů pod kódem 17 05 04</t>
  </si>
  <si>
    <t>-2010846319</t>
  </si>
  <si>
    <t>https://podminky.urs.cz/item/CS_URS_2025_02/997221873</t>
  </si>
  <si>
    <t>362,79+29,841+4,154</t>
  </si>
  <si>
    <t>826,836</t>
  </si>
  <si>
    <t>997221875</t>
  </si>
  <si>
    <t>Poplatek za uložení na recyklační skládce (skládkovné) stavebního odpadu asfaltového bez obsahu dehtu zatříděného do Katalogu odpadů pod kódem 17 03 02</t>
  </si>
  <si>
    <t>843996859</t>
  </si>
  <si>
    <t>Poplatek za uložení stavebního odpadu na recyklační skládce (skládkovné) asfaltového bez obsahu dehtu zatříděného do Katalogu odpadů pod kódem 17 03 02</t>
  </si>
  <si>
    <t>https://podminky.urs.cz/item/CS_URS_2025_02/997221875</t>
  </si>
  <si>
    <t>203,635+248,224</t>
  </si>
  <si>
    <t>122,598</t>
  </si>
  <si>
    <t>998</t>
  </si>
  <si>
    <t>Přesun hmot</t>
  </si>
  <si>
    <t>998223011</t>
  </si>
  <si>
    <t>Přesun hmot pro pozemní komunikace s krytem dlážděným</t>
  </si>
  <si>
    <t>911429266</t>
  </si>
  <si>
    <t>Přesun hmot pro pozemní komunikace s krytem dlážděným dopravní vzdálenost do 200 m jakékoliv délky objektu</t>
  </si>
  <si>
    <t>https://podminky.urs.cz/item/CS_URS_2025_02/998223011</t>
  </si>
  <si>
    <t>Práce a dodávky M</t>
  </si>
  <si>
    <t>21-M</t>
  </si>
  <si>
    <t>Elektromontáže</t>
  </si>
  <si>
    <t>přeložka_01.1.1</t>
  </si>
  <si>
    <t>Posun boční stávajícího kabelu</t>
  </si>
  <si>
    <t>-1588544600</t>
  </si>
  <si>
    <t xml:space="preserve">Poznámka k položce:_x000D_
stranový posun kabelu dle skutečnosti po odhalení </t>
  </si>
  <si>
    <t>"NN" 32</t>
  </si>
  <si>
    <t>22-M</t>
  </si>
  <si>
    <t>Montáže technologických zařízení pro dopravní stavby</t>
  </si>
  <si>
    <t>220182039</t>
  </si>
  <si>
    <t>Uložení trubky HDPE pro optický kabel do výkopu bez zřízení lože a bez krytí průměru nad 20 mm</t>
  </si>
  <si>
    <t>532343015</t>
  </si>
  <si>
    <t>Uložení trubky HDPE do výkopu pro optický kabel bez zřízení lože a bez krytí průměru přes 20 mm</t>
  </si>
  <si>
    <t>https://podminky.urs.cz/item/CS_URS_2025_02/220182039</t>
  </si>
  <si>
    <t>461,9</t>
  </si>
  <si>
    <t>34571802</t>
  </si>
  <si>
    <t>chránička optického kabelu HDPE jednoplášťová bezhalogenová D 40/33mm</t>
  </si>
  <si>
    <t>256</t>
  </si>
  <si>
    <t>-1814040994</t>
  </si>
  <si>
    <t>461,9*1,05 'Přepočtené koeficientem množství</t>
  </si>
  <si>
    <t>46-M</t>
  </si>
  <si>
    <t>Zemní práce při extr.mont.pracích</t>
  </si>
  <si>
    <t>460161142</t>
  </si>
  <si>
    <t>Hloubení kabelových rýh ručně š 35 cm hl 50 cm v hornině tř I skupiny 3</t>
  </si>
  <si>
    <t>-1878006172</t>
  </si>
  <si>
    <t>Hloubení kabelových rýh ručně včetně urovnání dna s přemístěním výkopku do vzdálenosti 3 m od okraje jámy nebo s naložením na dopravní prostředek šířky 35 cm hloubky 50 cm v hornině třídy těžitelnosti I skupiny 3</t>
  </si>
  <si>
    <t>https://podminky.urs.cz/item/CS_URS_2025_02/460161142</t>
  </si>
  <si>
    <t>166+32</t>
  </si>
  <si>
    <t>460341113</t>
  </si>
  <si>
    <t>Vodorovné přemístění horniny jakékoliv třídy dopravními prostředky při elektromontážích přes 500 do 1000 m</t>
  </si>
  <si>
    <t>-103249989</t>
  </si>
  <si>
    <t>Vodorovné přemístění (odvoz) horniny dopravními prostředky včetně složení, bez naložení a rozprostření jakékoliv třídy, na vzdálenost přes 500 do 1000 m</t>
  </si>
  <si>
    <t>https://podminky.urs.cz/item/CS_URS_2025_02/460341113</t>
  </si>
  <si>
    <t>460341121</t>
  </si>
  <si>
    <t>Příplatek k vodorovnému přemístění horniny dopravními prostředky při elektromontážích za každých dalších i započatých 1000 m</t>
  </si>
  <si>
    <t>-1607688071</t>
  </si>
  <si>
    <t>Vodorovné přemístění (odvoz) horniny dopravními prostředky včetně složení, bez naložení a rozprostření jakékoliv třídy, na vzdálenost Příplatek k ceně -1113 za každých dalších i započatých 1000 m</t>
  </si>
  <si>
    <t>https://podminky.urs.cz/item/CS_URS_2025_02/460341121</t>
  </si>
  <si>
    <t>73*9</t>
  </si>
  <si>
    <t>460361121</t>
  </si>
  <si>
    <t>Poplatek za uložení zeminy na recyklační skládce (skládkovné) kód odpadu 17 05 04</t>
  </si>
  <si>
    <t>-239612278</t>
  </si>
  <si>
    <t>Poplatek (skládkovné) za uložení zeminy na recyklační skládce zatříděné do Katalogu odpadů pod kódem 17 05 04</t>
  </si>
  <si>
    <t>https://podminky.urs.cz/item/CS_URS_2025_02/460361121</t>
  </si>
  <si>
    <t>73*1,8 'Přepočtené koeficientem množství</t>
  </si>
  <si>
    <t>460431152</t>
  </si>
  <si>
    <t>Zásyp kabelových rýh ručně se zhutněním š 35 cm hl 50 cm z horniny tř I skupiny 3</t>
  </si>
  <si>
    <t>1282090204</t>
  </si>
  <si>
    <t>Zásyp kabelových rýh ručně s přemístění sypaniny ze vzdálenosti do 10 m, s uložením výkopku ve vrstvách včetně zhutnění a úpravy povrchu šířky 35 cm hloubky 50 cm z hornině třídy těžitelnosti I skupiny 3</t>
  </si>
  <si>
    <t>https://podminky.urs.cz/item/CS_URS_2025_02/460431152</t>
  </si>
  <si>
    <t>198</t>
  </si>
  <si>
    <t>460661112</t>
  </si>
  <si>
    <t>Kabelové lože z písku pro kabely nn bez zakrytí š lože přes 35 do 50 cm</t>
  </si>
  <si>
    <t>1525794342</t>
  </si>
  <si>
    <t>Kabelové lože z písku včetně podsypu, zhutnění a urovnání povrchu pro kabely nn bez zakrytí, šířky přes 35 do 50 cm</t>
  </si>
  <si>
    <t>https://podminky.urs.cz/item/CS_URS_2025_02/460661112</t>
  </si>
  <si>
    <t>460671113</t>
  </si>
  <si>
    <t>Výstražná fólie pro krytí kabelů šířky přes 25 do 34 cm</t>
  </si>
  <si>
    <t>-502176378</t>
  </si>
  <si>
    <t>Výstražné prvky pro krytí kabelů včetně vyrovnání povrchu rýhy, rozvinutí a uložení fólie, šířky přes 25 do 35 cm</t>
  </si>
  <si>
    <t>https://podminky.urs.cz/item/CS_URS_2025_02/460671113</t>
  </si>
  <si>
    <t>460791114</t>
  </si>
  <si>
    <t>Montáž trubek ochranných plastových uložených volně do rýhy tuhých D přes 90 do 110 mm</t>
  </si>
  <si>
    <t>-702066664</t>
  </si>
  <si>
    <t>Montáž trubek ochranných uložených volně do rýhy plastových tuhých, vnitřního průměru přes 90 do 110 mm</t>
  </si>
  <si>
    <t>https://podminky.urs.cz/item/CS_URS_2025_02/460791114</t>
  </si>
  <si>
    <t>166</t>
  </si>
  <si>
    <t>34571098</t>
  </si>
  <si>
    <t>trubka elektroinstalační dělená (chránička) D 100/110mm, HDPE</t>
  </si>
  <si>
    <t>-693349490</t>
  </si>
  <si>
    <t>166*1,05 'Přepočtené koeficientem množství</t>
  </si>
  <si>
    <t>460791213</t>
  </si>
  <si>
    <t>Montáž trubek ochranných plastových uložených volně do rýhy ohebných přes 50 do 90 mm</t>
  </si>
  <si>
    <t>-1505651587</t>
  </si>
  <si>
    <t>Montáž trubek ochranných uložených volně do rýhy plastových ohebných, vnitřního průměru přes 50 do 90 mm</t>
  </si>
  <si>
    <t>https://podminky.urs.cz/item/CS_URS_2025_02/460791213</t>
  </si>
  <si>
    <t>34571352</t>
  </si>
  <si>
    <t>trubka elektroinstalační ohebná dvouplášťová korugovaná HDPE (chránička) D 52/63mm</t>
  </si>
  <si>
    <t>-1136122593</t>
  </si>
  <si>
    <t>460841111</t>
  </si>
  <si>
    <t>Osazení kabelové komory z dílu HDPE plochy do 1 m2 hl do 0,5 m pro běžné zatížení</t>
  </si>
  <si>
    <t>1344866838</t>
  </si>
  <si>
    <t>Osazení kabelové komory z plastů pro běžné zatížení komorového dílu z polyetylénu HDPE půdorysné plochy do 1,0 m2, světlé hloubky do 0,5 m</t>
  </si>
  <si>
    <t>https://podminky.urs.cz/item/CS_URS_2025_02/460841111</t>
  </si>
  <si>
    <t>1030076165</t>
  </si>
  <si>
    <t>Komora kabelová 45x45x40., 450x450 mm, hloubka 400 mm, nosnost 40t</t>
  </si>
  <si>
    <t>1481164910</t>
  </si>
  <si>
    <t>460841141</t>
  </si>
  <si>
    <t>Osazení víka z HDPE plochy do 1,0 m2 pro kabelové komory z plastů pro běžné zatížení</t>
  </si>
  <si>
    <t>879213569</t>
  </si>
  <si>
    <t>Osazení kabelové komory z plastů pro běžné zatížení víka z polyetylénu HDPE půdorysné plochy do 1,0 m2</t>
  </si>
  <si>
    <t>https://podminky.urs.cz/item/CS_URS_2025_02/460841141</t>
  </si>
  <si>
    <t>1040100386</t>
  </si>
  <si>
    <t>Víko komory 45x45K, 450x450 mm, kompozitní, rám, šroub, nosnost 12,5t</t>
  </si>
  <si>
    <t>-1218473697</t>
  </si>
  <si>
    <t>469981111</t>
  </si>
  <si>
    <t>Přesun hmot pro pomocné stavební práce při elektromotážích</t>
  </si>
  <si>
    <t>-1390471011</t>
  </si>
  <si>
    <t>Přesun hmot pro pomocné stavební práce při elektromontážích dopravní vzdálenost do 1 000 m</t>
  </si>
  <si>
    <t>https://podminky.urs.cz/item/CS_URS_2025_02/469981111</t>
  </si>
  <si>
    <t>SO 101s - Sanace zemní pláně a aktivní zóny</t>
  </si>
  <si>
    <t>122251105</t>
  </si>
  <si>
    <t>Odkopávky a prokopávky nezapažené v hornině třídy těžitelnosti I skupiny 3 objem do 1000 m3 strojně</t>
  </si>
  <si>
    <t>-1563807141</t>
  </si>
  <si>
    <t>Odkopávky a prokopávky nezapažené strojně v hornině třídy těžitelnosti I skupiny 3 přes 500 do 1 000 m3</t>
  </si>
  <si>
    <t>https://podminky.urs.cz/item/CS_URS_2025_02/122251105</t>
  </si>
  <si>
    <t>1767,94*0,4</t>
  </si>
  <si>
    <t>2091,9*0,3</t>
  </si>
  <si>
    <t>CS ÚRS 2025 01</t>
  </si>
  <si>
    <t>800204374</t>
  </si>
  <si>
    <t>https://podminky.urs.cz/item/CS_URS_2025_01/162751117</t>
  </si>
  <si>
    <t>1334,746</t>
  </si>
  <si>
    <t>-1129437278</t>
  </si>
  <si>
    <t>https://podminky.urs.cz/item/CS_URS_2025_01/171201231</t>
  </si>
  <si>
    <t>1334,746*1,8 'Přepočtené koeficientem množství</t>
  </si>
  <si>
    <t>-491654426</t>
  </si>
  <si>
    <t>https://podminky.urs.cz/item/CS_URS_2025_01/181951112</t>
  </si>
  <si>
    <t>"úprava parapláně před provedením sanace aktivní zóny" 1767,94+2091,9</t>
  </si>
  <si>
    <t>564951313</t>
  </si>
  <si>
    <t>Podklad z betonového recyklátu plochy přes 100 m2 tl 150 mm</t>
  </si>
  <si>
    <t>-1402612618</t>
  </si>
  <si>
    <t>Podklad nebo podsyp z betonového recyklátu s rozprostřením a zhutněním plochy přes 100 m2, po zhutnění tl. 150 mm</t>
  </si>
  <si>
    <t>https://podminky.urs.cz/item/CS_URS_2025_01/564951313</t>
  </si>
  <si>
    <t>"2 vrstvy, tl. celkem 300 mm" (2091,9)*2</t>
  </si>
  <si>
    <t>564961315</t>
  </si>
  <si>
    <t>Podklad z betonového recyklátu plochy přes 100 m2 tl 200 mm</t>
  </si>
  <si>
    <t>1398345383</t>
  </si>
  <si>
    <t>Podklad nebo podsyp z betonového recyklátu s rozprostřením a zhutněním plochy přes 100 m2, po zhutnění tl. 200 mm</t>
  </si>
  <si>
    <t>https://podminky.urs.cz/item/CS_URS_2025_01/564961315</t>
  </si>
  <si>
    <t>"2 vrstvy, tl. celkem 400 mm" 1767,94*2</t>
  </si>
  <si>
    <t>919726122</t>
  </si>
  <si>
    <t>Geotextilie pro ochranu, separaci a filtraci netkaná měrná hm přes 200 do 300 g/m2</t>
  </si>
  <si>
    <t>-17074067</t>
  </si>
  <si>
    <t>Geotextilie netkaná pro ochranu, separaci nebo filtraci měrná hmotnost přes 200 do 300 g/m2</t>
  </si>
  <si>
    <t>https://podminky.urs.cz/item/CS_URS_2025_01/919726122</t>
  </si>
  <si>
    <t>1944,74+2301,09</t>
  </si>
  <si>
    <t>998225111</t>
  </si>
  <si>
    <t>Přesun hmot pro pozemní komunikace s krytem z kamene, monolitickým betonovým nebo živičným</t>
  </si>
  <si>
    <t>-1320744534</t>
  </si>
  <si>
    <t>Přesun hmot pro komunikace s krytem z kameniva, monolitickým betonovým nebo živičným dopravní vzdálenost do 200 m jakékoliv délky objektu</t>
  </si>
  <si>
    <t>https://podminky.urs.cz/item/CS_URS_2025_01/998225111</t>
  </si>
  <si>
    <t>SO 401 - Veřejné osvětlení</t>
  </si>
  <si>
    <t xml:space="preserve">    997 - Doprava suti a vybouraných hmot</t>
  </si>
  <si>
    <t>PSV - Práce a dodávky PSV</t>
  </si>
  <si>
    <t xml:space="preserve">    741 - Elektroinstalace - silnoproud</t>
  </si>
  <si>
    <t xml:space="preserve">    58-M - Revize vyhrazených technických zařízení</t>
  </si>
  <si>
    <t>HZS - Hodinové zúčtovací sazby</t>
  </si>
  <si>
    <t>Doprava suti a vybouraných hmot</t>
  </si>
  <si>
    <t>997221611</t>
  </si>
  <si>
    <t>Nakládání suti na dopravní prostředky pro vodorovnou dopravu</t>
  </si>
  <si>
    <t>Nakládání na dopravní prostředky pro vodorovnou dopravu suti</t>
  </si>
  <si>
    <t>PSV</t>
  </si>
  <si>
    <t>Práce a dodávky PSV</t>
  </si>
  <si>
    <t>741</t>
  </si>
  <si>
    <t>Elektroinstalace - silnoproud</t>
  </si>
  <si>
    <t>741122211</t>
  </si>
  <si>
    <t>Montáž kabel Cu plný kulatý žíla 3x1,5 až 6 mm2 uložený volně (např. CYKY, CYKFY)</t>
  </si>
  <si>
    <t>Montáž kabelů měděných bez ukončení uložených volně nebo v liště plných kulatých (např. CYKY, CYKFY) počtu a průřezu žil 3x1,5 až 6 mm2</t>
  </si>
  <si>
    <t>34111030</t>
  </si>
  <si>
    <t>kabel instalační jádro Cu plné izolace PVC plášť PVC 450/750V (CYKY) 3x1,5mm2</t>
  </si>
  <si>
    <t>78*1,15 "Přepočtené koeficientem množství</t>
  </si>
  <si>
    <t>741122624</t>
  </si>
  <si>
    <t>Montáž kabel Cu plný kulatý žíla 4x16 až 25 mm2 uložený pevně (např. CYKY, CYKFY)</t>
  </si>
  <si>
    <t>Montáž kabelů měděných bez ukončení uložených pevně plných kulatých nebo bezhalogenových (např. CYKY, CYKFY) počtu a průřezu žil 4x16 až 25 mm2</t>
  </si>
  <si>
    <t>34111080</t>
  </si>
  <si>
    <t>kabel instalační jádro Cu plné izolace PVC plášť PVC 450/750V (CYKY) 4x16mm2</t>
  </si>
  <si>
    <t>712*1,15 "Přepočtené koeficientem množství</t>
  </si>
  <si>
    <t>741127803</t>
  </si>
  <si>
    <t>Demontáž kabel Al plný nebo laněný kulatý žíla 4x16 až 25 mm2 uložený pevně</t>
  </si>
  <si>
    <t>Demontáž kabelů hliníkových uložených pevně plných nebo laněných kulatých počtu a průřezu žil 4x16 až 25 mm2</t>
  </si>
  <si>
    <t>741372833</t>
  </si>
  <si>
    <t>Demontáž svítidla průmyslového výbojkového venkovního na stožáru přes 3 m bez zachování funkčnosti</t>
  </si>
  <si>
    <t>Demontáž svítidel bez zachování funkčnosti (do suti) průmyslových výbojkových venkovních na stožáru přes 3 m</t>
  </si>
  <si>
    <t>210100001</t>
  </si>
  <si>
    <t>Ukončení vodičů v rozváděči nebo na přístroji včetně zapojení průřezu žíly do 2,5 mm2</t>
  </si>
  <si>
    <t>Ukončení vodičů izolovaných s označením a zapojením v rozváděči nebo na přístroji průřezu žíly do 2,5 mm2</t>
  </si>
  <si>
    <t>210100003</t>
  </si>
  <si>
    <t>Ukončení vodičů v rozváděči nebo na přístroji včetně zapojení průřezu žíly do 16 mm2</t>
  </si>
  <si>
    <t>Ukončení vodičů izolovaných s označením a zapojením v rozváděči nebo na přístroji průřezu žíly do 16 mm2</t>
  </si>
  <si>
    <t>210203901</t>
  </si>
  <si>
    <t>Montáž svítidel LED se zapojením vodičů průmyslových nebo venkovních na výložník nebo dřík</t>
  </si>
  <si>
    <t>1993835.N</t>
  </si>
  <si>
    <t>Siteco, Streetlight SL 11 iQ micro</t>
  </si>
  <si>
    <t>1993836.N</t>
  </si>
  <si>
    <t>Siteco, Streetlight SL 11 iQ mini</t>
  </si>
  <si>
    <t>210204002</t>
  </si>
  <si>
    <t>Montáž stožárů osvětlení parkových ocelových</t>
  </si>
  <si>
    <t>31674113.R</t>
  </si>
  <si>
    <t>stožár osvětlovací uliční v 6,0m</t>
  </si>
  <si>
    <t>210020691.N</t>
  </si>
  <si>
    <t>Montáž dvířek elektrovýzbroje</t>
  </si>
  <si>
    <t>56245702.N</t>
  </si>
  <si>
    <t>Dvířka elektrovýzbroje pozinkovaná se zámkem typu D</t>
  </si>
  <si>
    <t>210204103.D</t>
  </si>
  <si>
    <t>Demontáž výložníků osvětlení jednoramenných sloupových hmotnosti do 35 kg</t>
  </si>
  <si>
    <t>34561660.N</t>
  </si>
  <si>
    <t>svorkovnice stožárová více svorková</t>
  </si>
  <si>
    <t>210204201</t>
  </si>
  <si>
    <t>Montáž elektrovýzbroje stožárů osvětlení 1 okruh</t>
  </si>
  <si>
    <t>210204201.D</t>
  </si>
  <si>
    <t>Demontáž stožárů osvětlení ocelových samostatně stojících délky do 6 m</t>
  </si>
  <si>
    <t>210204221</t>
  </si>
  <si>
    <t>Montáž manžety stožárové průměru do 150 mm</t>
  </si>
  <si>
    <t>Montáž ostatních doplňků osvětlení manžety stožárové, průměru do 150 mm</t>
  </si>
  <si>
    <t>31674123</t>
  </si>
  <si>
    <t>manžeta plastová ochranná na stožár d=114mm</t>
  </si>
  <si>
    <t>11163178</t>
  </si>
  <si>
    <t>lak hydroizolační asfaltový pro izolaci trub</t>
  </si>
  <si>
    <t>210220022</t>
  </si>
  <si>
    <t>Montáž uzemňovacího vedení vodičů FeZn pomocí svorek v zemi s izolací spojů drátem průměru do 10 mm ve městské zástavbě</t>
  </si>
  <si>
    <t>Montáž uzemňovacího vedení s upevněním, propojením a připojením pomocí svorek v zemi s izolací spojů vodičů FeZn drátem nebo lanem průměru do 10 mm v městské zástavbě</t>
  </si>
  <si>
    <t>35441073</t>
  </si>
  <si>
    <t>drát D 10mm FeZn</t>
  </si>
  <si>
    <t>630*0,7 "Přepočtené koeficientem množství</t>
  </si>
  <si>
    <t>210220301</t>
  </si>
  <si>
    <t>Montáž svorek hromosvodných se 2 šrouby</t>
  </si>
  <si>
    <t>Montáž hromosvodného vedení svorek se 2 šrouby</t>
  </si>
  <si>
    <t>35442010</t>
  </si>
  <si>
    <t>svorka uzemnění Cu univerzální</t>
  </si>
  <si>
    <t>210290862</t>
  </si>
  <si>
    <t>Doplnění orientačních štítků na kovovou desku nebo plast. hmotu</t>
  </si>
  <si>
    <t>35442113</t>
  </si>
  <si>
    <t>štítek kovový - bez čísla</t>
  </si>
  <si>
    <t>210890001</t>
  </si>
  <si>
    <t>Montáž ball markeru pro kabely a vodiče</t>
  </si>
  <si>
    <t>Montáž označovacích nebo trasovacích prvků pro kabely a vodiče ball markeru</t>
  </si>
  <si>
    <t>34571965</t>
  </si>
  <si>
    <t>ball marker - lokalizace podzemních sítí</t>
  </si>
  <si>
    <t>210950101</t>
  </si>
  <si>
    <t>Označení kabelů nebo vodičů štítkem</t>
  </si>
  <si>
    <t>Ostatní práce při montáži vodičů, šňůr a kabelů označení kabelů nebo vodičů štítkem</t>
  </si>
  <si>
    <t>35442119</t>
  </si>
  <si>
    <t>štítek plastový - směr</t>
  </si>
  <si>
    <t>218120511</t>
  </si>
  <si>
    <t>Demontáž jističů do 100 A s odpojením vodičů</t>
  </si>
  <si>
    <t>Demontáž jističů s odpojením vodičů jističů do 100 A</t>
  </si>
  <si>
    <t>220080891</t>
  </si>
  <si>
    <t>Montáž spojky [GELSNAP] pro celoplastové kabely bez pancíře do 6 žil</t>
  </si>
  <si>
    <t>Montáž spojky pro kabely celoplastové bez pancíře do 6 žil</t>
  </si>
  <si>
    <t>35436029</t>
  </si>
  <si>
    <t>spojka kabelová smršťovaná přímá do 1kV 91ahsc-35 3-4ž.x6-35mm</t>
  </si>
  <si>
    <t>220870211.R</t>
  </si>
  <si>
    <t>Montáž rozvaděče vč. výzbroje a zapojení kabelů</t>
  </si>
  <si>
    <t>R12501</t>
  </si>
  <si>
    <t>Rozvaděč vč. výzbroje</t>
  </si>
  <si>
    <t>228870211.D</t>
  </si>
  <si>
    <t>Demontáž rozvaděče s vnitřním osazením a odpojením kabelů</t>
  </si>
  <si>
    <t>460131115</t>
  </si>
  <si>
    <t>Hloubení nezapažených jam při elektromontážích ručně v hornině tř II skupiny 5</t>
  </si>
  <si>
    <t>Hloubení jam ručně včetně urovnání dna s přemístěním výkopku do vzdálenosti 3 m od okraje jámy nebo s naložením na dopravní prostředek v hornině třídy těžitelnosti II skupiny 5</t>
  </si>
  <si>
    <t>460171124.R</t>
  </si>
  <si>
    <t>Hloubení kabelových nezapažených rýh strojně š 35 cm hl 25 cm v hornině tř II skupiny 5</t>
  </si>
  <si>
    <t>Hloubení kabelových rýh strojně včetně urovnání dna s přemístěním výkopku do vzdálenosti 3 m od okraje jámy nebo s naložením na dopravní prostředek šířky 35 cm hloubky 25 cm v hornině třídy těžitelnosti II skupiny 5</t>
  </si>
  <si>
    <t>460171314.R</t>
  </si>
  <si>
    <t>Hloubení kabelových nezapažených rýh strojně š 50 cm hl 105 cm v hornině tř II skupiny 5</t>
  </si>
  <si>
    <t>Hloubení kabelových rýh strojně včetně urovnání dna s přemístěním výkopku do vzdálenosti 3 m od okraje jámy nebo s naložením na dopravní prostředek šířky 50 cm hloubky 105 cm v hornině třídy těžitelnosti II skupiny 5</t>
  </si>
  <si>
    <t>460411124</t>
  </si>
  <si>
    <t>Zásyp jam při elektromontážích strojně včetně zhutnění v hornině tř II skupiny 5</t>
  </si>
  <si>
    <t>Zásyp jam strojně s uložením výkopku ve vrstvách a urovnáním povrchu s přemístění sypaniny ze vzdálenosti do 10 m se zhutněním z horniny třídy těžitelnosti II skupiny 5</t>
  </si>
  <si>
    <t>460431134.R</t>
  </si>
  <si>
    <t>Zásyp kabelových rýh ručně se zhutněním š 35 cm hl 25 cm z horniny tř II skupiny 5</t>
  </si>
  <si>
    <t>Zásyp kabelových rýh ručně s přemístění sypaniny ze vzdálenosti do 10 m, s uložením výkopku ve vrstvách včetně zhutnění a úpravy povrchu šířky 35 cm hloubky 25 cm z horniny třídy těžitelnosti II skupiny 5</t>
  </si>
  <si>
    <t>460431324.R</t>
  </si>
  <si>
    <t>Zásyp kabelových rýh ručně se zhutněním š 50 cm hl 105 cm z horniny tř II skupiny 5</t>
  </si>
  <si>
    <t>Zásyp kabelových rýh ručně s přemístění sypaniny ze vzdálenosti do 10 m, s uložením výkopku ve vrstvách včetně zhutnění a úpravy povrchu šířky 50 cm hloubky 105 cm z horniny třídy těžitelnosti II skupiny 5</t>
  </si>
  <si>
    <t>460641123</t>
  </si>
  <si>
    <t>Základové konstrukce při elektromontážích ze ŽB tř. C 16/20 bez zvláštních nároků na prostředí</t>
  </si>
  <si>
    <t>Základové konstrukce základ bez bednění do rostlé zeminy z monolitického železobetonu bez výztuže bez zvláštních nároků na prostředí tř. C 16/20</t>
  </si>
  <si>
    <t>58932571</t>
  </si>
  <si>
    <t>beton C 16/20 X0,XC1-2 kamenivo frakce 0/16</t>
  </si>
  <si>
    <t>460661213</t>
  </si>
  <si>
    <t>Kabelové lože z písku pro kabely nn zakryté cihlami š lože přes 30 do 45 cm</t>
  </si>
  <si>
    <t>Kabelové lože z písku včetně podsypu, zhutnění a urovnání povrchu pro kabely nn zakryté cihlami, šířky přes 30 do 45 cm</t>
  </si>
  <si>
    <t>460671114</t>
  </si>
  <si>
    <t>Výstražná fólie pro krytí kabelů šířky přes 35 do 40 cm</t>
  </si>
  <si>
    <t>Výstražné prvky pro krytí kabelů včetně vyrovnání povrchu rýhy, rozvinutí a uložení fólie, šířky přes 35 do 40 cm</t>
  </si>
  <si>
    <t>460671124</t>
  </si>
  <si>
    <t>Výstražná deska pro krytí kabelů šířky přes 25 do 30 cm</t>
  </si>
  <si>
    <t>Výstražné prvky pro krytí kabelů včetně vyrovnání povrchu rýhy, rozvinutí a uložení deska, šířky přes 25 do 30 cm</t>
  </si>
  <si>
    <t>447*1,05 "Přepočtené koeficientem množství</t>
  </si>
  <si>
    <t>460791214</t>
  </si>
  <si>
    <t>Montáž trubek ochranných plastových uložených volně do rýhy ohebných přes 90 do 110 mm</t>
  </si>
  <si>
    <t>Montáž trubek ochranných uložených volně do rýhy plastových ohebných, vnitřního průměru přes 90 do 110 mm</t>
  </si>
  <si>
    <t>34571365</t>
  </si>
  <si>
    <t>trubka elektroinstalační HDPE tuhá dvouplášťová korugovaná D 94/110mm</t>
  </si>
  <si>
    <t>468051121</t>
  </si>
  <si>
    <t>Bourání základu betonového při elektromontážích</t>
  </si>
  <si>
    <t>Bourání základu betonového</t>
  </si>
  <si>
    <t>58-M</t>
  </si>
  <si>
    <t>Revize vyhrazených technických zařízení</t>
  </si>
  <si>
    <t>580108024</t>
  </si>
  <si>
    <t>Kontrola stavu přes 10 stožárových svítidel silničních</t>
  </si>
  <si>
    <t>Ostatní elektrické spotřebiče a zdroje kontrola stavu stožárového svítidla silničního, o počtu světel přes 10</t>
  </si>
  <si>
    <t>HZS</t>
  </si>
  <si>
    <t>Hodinové zúčtovací sazby</t>
  </si>
  <si>
    <t>HZS2232</t>
  </si>
  <si>
    <t>Hodinová zúčtovací sazba elektrikář odborný</t>
  </si>
  <si>
    <t>hod</t>
  </si>
  <si>
    <t>262144</t>
  </si>
  <si>
    <t>Hodinové zúčtovací sazby profesí PSV provádění stavebních instalací elektrikář odborný</t>
  </si>
  <si>
    <t>HZS2312</t>
  </si>
  <si>
    <t>Hodinová zúčtovací sazba malíř, natěrač, lakýrník specialista</t>
  </si>
  <si>
    <t>Hodinové zúčtovací sazby profesí PSV úpravy povrchů a podlahy malíř, natěrač, lakýrník specialista</t>
  </si>
  <si>
    <t>HZS3122.N</t>
  </si>
  <si>
    <t>Demontáž a opětovná montáž dopravních značek na stožáry VO</t>
  </si>
  <si>
    <t>HZS4132</t>
  </si>
  <si>
    <t>Hodinová zúčtovací sazba jeřábník specialista</t>
  </si>
  <si>
    <t>Hodinové zúčtovací sazby ostatních profesí obsluha stavebních strojů a zařízení jeřábník specialista</t>
  </si>
  <si>
    <t>HZS4211</t>
  </si>
  <si>
    <t>Hodinová zúčtovací sazba revizní technik</t>
  </si>
  <si>
    <t>Hodinové zúčtovací sazby ostatních profesí revizní a kontrolní činnost revizní technik</t>
  </si>
  <si>
    <t>HZS4221</t>
  </si>
  <si>
    <t>Hodinová zúčtovací sazba geodet</t>
  </si>
  <si>
    <t>Hodinové zúčtovací sazby ostatních profesí revizní a kontrolní činnost geodet</t>
  </si>
  <si>
    <t>HZS4232</t>
  </si>
  <si>
    <t>Hodinová zúčtovací sazba technik odborný</t>
  </si>
  <si>
    <t>Hodinové zúčtovací sazby ostatních profesí revizní a kontrolní činnost technik odborný</t>
  </si>
  <si>
    <t>VRN 101 - Vedlejší rozpočtové náklady - SO 101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</si>
  <si>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</si>
  <si>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</si>
  <si>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</si>
  <si>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</si>
  <si>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</si>
  <si>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</si>
  <si>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</si>
  <si>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</si>
  <si>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012164000</t>
  </si>
  <si>
    <t>Vytyčení a zaměření inženýrských sítí</t>
  </si>
  <si>
    <t>kpl</t>
  </si>
  <si>
    <t>1024</t>
  </si>
  <si>
    <t>-620125744</t>
  </si>
  <si>
    <t>https://podminky.urs.cz/item/CS_URS_2025_02/012164000</t>
  </si>
  <si>
    <t>012303000</t>
  </si>
  <si>
    <t>Zeměměřičské práce při provádění stavby</t>
  </si>
  <si>
    <t>-232800799</t>
  </si>
  <si>
    <t xml:space="preserve">Geodetická činnost v průběhu provádění stavebních prací (geodet zhotovitele stavby) včetně vytyčení stavby a skutečného zjištění průběhu inženýrských sítí. </t>
  </si>
  <si>
    <t>https://podminky.urs.cz/item/CS_URS_2025_02/012303000</t>
  </si>
  <si>
    <t>Poznámka k položce:_x000D_
Součástí je vybudování potřebné vytyčovací sítě. _x000D_
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, vodovod, v trase příčné přechody. Přechody nutno ochránit. Zajištění stavby proti škodě na okolních pozemcích a objektech.</t>
  </si>
  <si>
    <t>012403000</t>
  </si>
  <si>
    <t>Zeměměřičské práce po výstavbě</t>
  </si>
  <si>
    <t>1253960206</t>
  </si>
  <si>
    <t>https://podminky.urs.cz/item/CS_URS_2025_02/012403000</t>
  </si>
  <si>
    <t>Poznámka k položce:_x000D_
Položka zahrnuje mimo jiné:_x000D_
- přípravu podkladů, určení pevného měřického bodu pro mapování 1:500, technická nivelace, zaměření a zpracování mapy M1:500, digitální model terénu pro měřítko 1:500, předání zaměření skutečného stavu potřebných dat v tzv. jednotném výměnném formátu (JVF - dle specifik Vyhlášky o DTM 393/2020 Sb. Vyhláška o digitální technické mapě kraje</t>
  </si>
  <si>
    <t>012414000</t>
  </si>
  <si>
    <t>Geometrický plán</t>
  </si>
  <si>
    <t>811273040</t>
  </si>
  <si>
    <t>https://podminky.urs.cz/item/CS_URS_2025_02/012414000</t>
  </si>
  <si>
    <t>VRN3</t>
  </si>
  <si>
    <t>Zařízení staveniště</t>
  </si>
  <si>
    <t>030001000</t>
  </si>
  <si>
    <t>-1335809285</t>
  </si>
  <si>
    <t>https://podminky.urs.cz/item/CS_URS_2025_02/030001000</t>
  </si>
  <si>
    <t xml:space="preserve">Poznámka k položce:_x000D_
Kompletní zařízení staveniště pro celou stavbu  včetně zajištění potřebných povolení a rozhodnutí.   _x000D_
Položka zahrnuje náklady spojené se staveništními komunikacemi, vstupem a vjezdem na staveniště, nasvětlení výkopů a lávky přes výkopy, staveništní přípojky vody, kanalizace, elektrické energie, zajištění dodávky elektrické energie, rozvody médií po stavbě včetně vyvolaných přeložek sítí a s tím spojených nákladů s odstávkou a zabezpečení stávajících IS proti poškození, kancelářské plochy pro potřeby zhotovitele a zástupce investora, sociální zařízení, zajištění skladovacích ploch a prostor pro potřeby stavby. Komplexní ostrahu a zabezpečení staveniště. Monitoring vlivu stavby na okolní prostředí (hluk, prašnost, doprava).Poplatky a náklady spojené se záborem veřejného prostranství a s tím související dopravní značení a zabezpečení pracoviště.Poplatky a náklady za spotřebované energie, plyn a vodu atd. v době výstavby až do předání díla.Zajištění údržby veřejných komunikací a komunikací pro pěší v průběhu celé stavby, včetně případné zimní údržby._x000D_
</t>
  </si>
  <si>
    <t>034303000</t>
  </si>
  <si>
    <t>Dopravní značení na staveništi</t>
  </si>
  <si>
    <t>-382468229</t>
  </si>
  <si>
    <t>https://podminky.urs.cz/item/CS_URS_2025_02/034303000</t>
  </si>
  <si>
    <t>VRN4</t>
  </si>
  <si>
    <t>Inženýrská činnost</t>
  </si>
  <si>
    <t>043002000</t>
  </si>
  <si>
    <t>Zkoušky a ostatní měření</t>
  </si>
  <si>
    <t>043154000</t>
  </si>
  <si>
    <t>Zkoušky hutnicí</t>
  </si>
  <si>
    <t>-210501927</t>
  </si>
  <si>
    <t>https://podminky.urs.cz/item/CS_URS_2025_02/043154000</t>
  </si>
  <si>
    <t>VRN 401 - Vedlejší rozpočtové náklady SO 401</t>
  </si>
  <si>
    <t xml:space="preserve">    VRN1 - Průzkumné, zeměměřičské a projektové práce</t>
  </si>
  <si>
    <t>Průzkumné, zeměměřičské a projektové práce</t>
  </si>
  <si>
    <t>012103000</t>
  </si>
  <si>
    <t>Přípravné zeměměřičské práce</t>
  </si>
  <si>
    <t>-1487223169</t>
  </si>
  <si>
    <t>321133116</t>
  </si>
  <si>
    <t>013254000</t>
  </si>
  <si>
    <t>Dokumentace skutečného provedení stavby</t>
  </si>
  <si>
    <t>-194399062</t>
  </si>
  <si>
    <t>-217106371</t>
  </si>
  <si>
    <t>-990191890</t>
  </si>
  <si>
    <t>049002000</t>
  </si>
  <si>
    <t>Inženýrská činnost ostatní</t>
  </si>
  <si>
    <t>73659293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</si>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</sst>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0" fontId="42" fillId="0" borderId="1" xfId="0" applyFont="1" applyBorder="1" applyAlignment="1">
      <alignment horizontal="center" vertical="center" wrapText="1"/>
    </xf>
    <xf numFmtId="49" fontId="44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2/452311141" TargetMode="External"/><Relationship Id="rId21" Type="http://schemas.openxmlformats.org/officeDocument/2006/relationships/hyperlink" Target="https://podminky.urs.cz/item/CS_URS_2025_02/211561111" TargetMode="External"/><Relationship Id="rId42" Type="http://schemas.openxmlformats.org/officeDocument/2006/relationships/hyperlink" Target="https://podminky.urs.cz/item/CS_URS_2025_02/890411851" TargetMode="External"/><Relationship Id="rId47" Type="http://schemas.openxmlformats.org/officeDocument/2006/relationships/hyperlink" Target="https://podminky.urs.cz/item/CS_URS_2025_02/899132111" TargetMode="External"/><Relationship Id="rId63" Type="http://schemas.openxmlformats.org/officeDocument/2006/relationships/hyperlink" Target="https://podminky.urs.cz/item/CS_URS_2025_02/919726123" TargetMode="External"/><Relationship Id="rId68" Type="http://schemas.openxmlformats.org/officeDocument/2006/relationships/hyperlink" Target="https://podminky.urs.cz/item/CS_URS_2025_02/935112111" TargetMode="External"/><Relationship Id="rId84" Type="http://schemas.openxmlformats.org/officeDocument/2006/relationships/hyperlink" Target="https://podminky.urs.cz/item/CS_URS_2025_02/966006132" TargetMode="External"/><Relationship Id="rId89" Type="http://schemas.openxmlformats.org/officeDocument/2006/relationships/hyperlink" Target="https://podminky.urs.cz/item/CS_URS_2025_02/997221569" TargetMode="External"/><Relationship Id="rId16" Type="http://schemas.openxmlformats.org/officeDocument/2006/relationships/hyperlink" Target="https://podminky.urs.cz/item/CS_URS_2025_02/181951112" TargetMode="External"/><Relationship Id="rId107" Type="http://schemas.openxmlformats.org/officeDocument/2006/relationships/drawing" Target="../drawings/drawing2.xml"/><Relationship Id="rId11" Type="http://schemas.openxmlformats.org/officeDocument/2006/relationships/hyperlink" Target="https://podminky.urs.cz/item/CS_URS_2025_02/174151101" TargetMode="External"/><Relationship Id="rId32" Type="http://schemas.openxmlformats.org/officeDocument/2006/relationships/hyperlink" Target="https://podminky.urs.cz/item/CS_URS_2025_02/573211108" TargetMode="External"/><Relationship Id="rId37" Type="http://schemas.openxmlformats.org/officeDocument/2006/relationships/hyperlink" Target="https://podminky.urs.cz/item/CS_URS_2025_02/596212210" TargetMode="External"/><Relationship Id="rId53" Type="http://schemas.openxmlformats.org/officeDocument/2006/relationships/hyperlink" Target="https://podminky.urs.cz/item/CS_URS_2025_02/914111111" TargetMode="External"/><Relationship Id="rId58" Type="http://schemas.openxmlformats.org/officeDocument/2006/relationships/hyperlink" Target="https://podminky.urs.cz/item/CS_URS_2025_02/915221121" TargetMode="External"/><Relationship Id="rId74" Type="http://schemas.openxmlformats.org/officeDocument/2006/relationships/hyperlink" Target="https://podminky.urs.cz/item/CS_URS_2025_02/113107241" TargetMode="External"/><Relationship Id="rId79" Type="http://schemas.openxmlformats.org/officeDocument/2006/relationships/hyperlink" Target="https://podminky.urs.cz/item/CS_URS_2025_02/113154543" TargetMode="External"/><Relationship Id="rId102" Type="http://schemas.openxmlformats.org/officeDocument/2006/relationships/hyperlink" Target="https://podminky.urs.cz/item/CS_URS_2025_02/460791114" TargetMode="External"/><Relationship Id="rId5" Type="http://schemas.openxmlformats.org/officeDocument/2006/relationships/hyperlink" Target="https://podminky.urs.cz/item/CS_URS_2025_02/132251101" TargetMode="External"/><Relationship Id="rId90" Type="http://schemas.openxmlformats.org/officeDocument/2006/relationships/hyperlink" Target="https://podminky.urs.cz/item/CS_URS_2025_02/997221861" TargetMode="External"/><Relationship Id="rId95" Type="http://schemas.openxmlformats.org/officeDocument/2006/relationships/hyperlink" Target="https://podminky.urs.cz/item/CS_URS_2025_02/460161142" TargetMode="External"/><Relationship Id="rId22" Type="http://schemas.openxmlformats.org/officeDocument/2006/relationships/hyperlink" Target="https://podminky.urs.cz/item/CS_URS_2025_02/211971121" TargetMode="External"/><Relationship Id="rId27" Type="http://schemas.openxmlformats.org/officeDocument/2006/relationships/hyperlink" Target="https://podminky.urs.cz/item/CS_URS_2025_02/564861113" TargetMode="External"/><Relationship Id="rId43" Type="http://schemas.openxmlformats.org/officeDocument/2006/relationships/hyperlink" Target="https://podminky.urs.cz/item/CS_URS_2025_02/893812226" TargetMode="External"/><Relationship Id="rId48" Type="http://schemas.openxmlformats.org/officeDocument/2006/relationships/hyperlink" Target="https://podminky.urs.cz/item/CS_URS_2025_02/899132212" TargetMode="External"/><Relationship Id="rId64" Type="http://schemas.openxmlformats.org/officeDocument/2006/relationships/hyperlink" Target="https://podminky.urs.cz/item/CS_URS_2025_02/919735111" TargetMode="External"/><Relationship Id="rId69" Type="http://schemas.openxmlformats.org/officeDocument/2006/relationships/hyperlink" Target="https://podminky.urs.cz/item/CS_URS_2025_02/979054451" TargetMode="External"/><Relationship Id="rId80" Type="http://schemas.openxmlformats.org/officeDocument/2006/relationships/hyperlink" Target="https://podminky.urs.cz/item/CS_URS_2025_02/113201112" TargetMode="External"/><Relationship Id="rId85" Type="http://schemas.openxmlformats.org/officeDocument/2006/relationships/hyperlink" Target="https://podminky.urs.cz/item/CS_URS_2025_02/966006211" TargetMode="External"/><Relationship Id="rId12" Type="http://schemas.openxmlformats.org/officeDocument/2006/relationships/hyperlink" Target="https://podminky.urs.cz/item/CS_URS_2025_02/175151101" TargetMode="External"/><Relationship Id="rId17" Type="http://schemas.openxmlformats.org/officeDocument/2006/relationships/hyperlink" Target="https://podminky.urs.cz/item/CS_URS_2025_02/183106613" TargetMode="External"/><Relationship Id="rId33" Type="http://schemas.openxmlformats.org/officeDocument/2006/relationships/hyperlink" Target="https://podminky.urs.cz/item/CS_URS_2025_02/577134121" TargetMode="External"/><Relationship Id="rId38" Type="http://schemas.openxmlformats.org/officeDocument/2006/relationships/hyperlink" Target="https://podminky.urs.cz/item/CS_URS_2025_02/596212211" TargetMode="External"/><Relationship Id="rId59" Type="http://schemas.openxmlformats.org/officeDocument/2006/relationships/hyperlink" Target="https://podminky.urs.cz/item/CS_URS_2025_02/915321115" TargetMode="External"/><Relationship Id="rId103" Type="http://schemas.openxmlformats.org/officeDocument/2006/relationships/hyperlink" Target="https://podminky.urs.cz/item/CS_URS_2025_02/460791213" TargetMode="External"/><Relationship Id="rId20" Type="http://schemas.openxmlformats.org/officeDocument/2006/relationships/hyperlink" Target="https://podminky.urs.cz/item/CS_URS_2025_02/211531111" TargetMode="External"/><Relationship Id="rId41" Type="http://schemas.openxmlformats.org/officeDocument/2006/relationships/hyperlink" Target="https://podminky.urs.cz/item/CS_URS_2025_02/877310320" TargetMode="External"/><Relationship Id="rId54" Type="http://schemas.openxmlformats.org/officeDocument/2006/relationships/hyperlink" Target="https://podminky.urs.cz/item/CS_URS_2025_02/914111121" TargetMode="External"/><Relationship Id="rId62" Type="http://schemas.openxmlformats.org/officeDocument/2006/relationships/hyperlink" Target="https://podminky.urs.cz/item/CS_URS_2025_02/916241113" TargetMode="External"/><Relationship Id="rId70" Type="http://schemas.openxmlformats.org/officeDocument/2006/relationships/hyperlink" Target="https://podminky.urs.cz/item/CS_URS_2025_02/113106171" TargetMode="External"/><Relationship Id="rId75" Type="http://schemas.openxmlformats.org/officeDocument/2006/relationships/hyperlink" Target="https://podminky.urs.cz/item/CS_URS_2025_02/113107322" TargetMode="External"/><Relationship Id="rId83" Type="http://schemas.openxmlformats.org/officeDocument/2006/relationships/hyperlink" Target="https://podminky.urs.cz/item/CS_URS_2025_02/962022490" TargetMode="External"/><Relationship Id="rId88" Type="http://schemas.openxmlformats.org/officeDocument/2006/relationships/hyperlink" Target="https://podminky.urs.cz/item/CS_URS_2025_02/997221561" TargetMode="External"/><Relationship Id="rId91" Type="http://schemas.openxmlformats.org/officeDocument/2006/relationships/hyperlink" Target="https://podminky.urs.cz/item/CS_URS_2025_02/997221873" TargetMode="External"/><Relationship Id="rId96" Type="http://schemas.openxmlformats.org/officeDocument/2006/relationships/hyperlink" Target="https://podminky.urs.cz/item/CS_URS_2025_02/460341113" TargetMode="External"/><Relationship Id="rId1" Type="http://schemas.openxmlformats.org/officeDocument/2006/relationships/hyperlink" Target="https://podminky.urs.cz/item/CS_URS_2025_02/122151103" TargetMode="External"/><Relationship Id="rId6" Type="http://schemas.openxmlformats.org/officeDocument/2006/relationships/hyperlink" Target="https://podminky.urs.cz/item/CS_URS_2025_02/133251101" TargetMode="External"/><Relationship Id="rId15" Type="http://schemas.openxmlformats.org/officeDocument/2006/relationships/hyperlink" Target="https://podminky.urs.cz/item/CS_URS_2025_02/181411131" TargetMode="External"/><Relationship Id="rId23" Type="http://schemas.openxmlformats.org/officeDocument/2006/relationships/hyperlink" Target="https://podminky.urs.cz/item/CS_URS_2025_02/339921131" TargetMode="External"/><Relationship Id="rId28" Type="http://schemas.openxmlformats.org/officeDocument/2006/relationships/hyperlink" Target="https://podminky.urs.cz/item/CS_URS_2025_02/564871116" TargetMode="External"/><Relationship Id="rId36" Type="http://schemas.openxmlformats.org/officeDocument/2006/relationships/hyperlink" Target="https://podminky.urs.cz/item/CS_URS_2025_02/596211112" TargetMode="External"/><Relationship Id="rId49" Type="http://schemas.openxmlformats.org/officeDocument/2006/relationships/hyperlink" Target="https://podminky.urs.cz/item/CS_URS_2025_02/899203112" TargetMode="External"/><Relationship Id="rId57" Type="http://schemas.openxmlformats.org/officeDocument/2006/relationships/hyperlink" Target="https://podminky.urs.cz/item/CS_URS_2025_02/915121121" TargetMode="External"/><Relationship Id="rId106" Type="http://schemas.openxmlformats.org/officeDocument/2006/relationships/hyperlink" Target="https://podminky.urs.cz/item/CS_URS_2025_02/469981111" TargetMode="External"/><Relationship Id="rId10" Type="http://schemas.openxmlformats.org/officeDocument/2006/relationships/hyperlink" Target="https://podminky.urs.cz/item/CS_URS_2025_02/171201231" TargetMode="External"/><Relationship Id="rId31" Type="http://schemas.openxmlformats.org/officeDocument/2006/relationships/hyperlink" Target="https://podminky.urs.cz/item/CS_URS_2025_02/567122113" TargetMode="External"/><Relationship Id="rId44" Type="http://schemas.openxmlformats.org/officeDocument/2006/relationships/hyperlink" Target="https://podminky.urs.cz/item/CS_URS_2025_02/895941302" TargetMode="External"/><Relationship Id="rId52" Type="http://schemas.openxmlformats.org/officeDocument/2006/relationships/hyperlink" Target="https://podminky.urs.cz/item/CS_URS_2025_02/899722113" TargetMode="External"/><Relationship Id="rId60" Type="http://schemas.openxmlformats.org/officeDocument/2006/relationships/hyperlink" Target="https://podminky.urs.cz/item/CS_URS_2025_02/915611111" TargetMode="External"/><Relationship Id="rId65" Type="http://schemas.openxmlformats.org/officeDocument/2006/relationships/hyperlink" Target="https://podminky.urs.cz/item/CS_URS_2025_02/919735112" TargetMode="External"/><Relationship Id="rId73" Type="http://schemas.openxmlformats.org/officeDocument/2006/relationships/hyperlink" Target="https://podminky.urs.cz/item/CS_URS_2025_02/113107222" TargetMode="External"/><Relationship Id="rId78" Type="http://schemas.openxmlformats.org/officeDocument/2006/relationships/hyperlink" Target="https://podminky.urs.cz/item/CS_URS_2025_02/113154542" TargetMode="External"/><Relationship Id="rId81" Type="http://schemas.openxmlformats.org/officeDocument/2006/relationships/hyperlink" Target="https://podminky.urs.cz/item/CS_URS_2025_02/113202111" TargetMode="External"/><Relationship Id="rId86" Type="http://schemas.openxmlformats.org/officeDocument/2006/relationships/hyperlink" Target="https://podminky.urs.cz/item/CS_URS_2025_02/997221551" TargetMode="External"/><Relationship Id="rId94" Type="http://schemas.openxmlformats.org/officeDocument/2006/relationships/hyperlink" Target="https://podminky.urs.cz/item/CS_URS_2025_02/220182039" TargetMode="External"/><Relationship Id="rId99" Type="http://schemas.openxmlformats.org/officeDocument/2006/relationships/hyperlink" Target="https://podminky.urs.cz/item/CS_URS_2025_02/460431152" TargetMode="External"/><Relationship Id="rId101" Type="http://schemas.openxmlformats.org/officeDocument/2006/relationships/hyperlink" Target="https://podminky.urs.cz/item/CS_URS_2025_02/460671113" TargetMode="External"/><Relationship Id="rId4" Type="http://schemas.openxmlformats.org/officeDocument/2006/relationships/hyperlink" Target="https://podminky.urs.cz/item/CS_URS_2025_02/131251104" TargetMode="External"/><Relationship Id="rId9" Type="http://schemas.openxmlformats.org/officeDocument/2006/relationships/hyperlink" Target="https://podminky.urs.cz/item/CS_URS_2025_02/167151101" TargetMode="External"/><Relationship Id="rId13" Type="http://schemas.openxmlformats.org/officeDocument/2006/relationships/hyperlink" Target="https://podminky.urs.cz/item/CS_URS_2025_02/181111111" TargetMode="External"/><Relationship Id="rId18" Type="http://schemas.openxmlformats.org/officeDocument/2006/relationships/hyperlink" Target="https://podminky.urs.cz/item/CS_URS_2025_02/183402121" TargetMode="External"/><Relationship Id="rId39" Type="http://schemas.openxmlformats.org/officeDocument/2006/relationships/hyperlink" Target="https://podminky.urs.cz/item/CS_URS_2025_02/596412112" TargetMode="External"/><Relationship Id="rId34" Type="http://schemas.openxmlformats.org/officeDocument/2006/relationships/hyperlink" Target="https://podminky.urs.cz/item/CS_URS_2025_02/591411111" TargetMode="External"/><Relationship Id="rId50" Type="http://schemas.openxmlformats.org/officeDocument/2006/relationships/hyperlink" Target="https://podminky.urs.cz/item/CS_URS_2025_02/899203211" TargetMode="External"/><Relationship Id="rId55" Type="http://schemas.openxmlformats.org/officeDocument/2006/relationships/hyperlink" Target="https://podminky.urs.cz/item/CS_URS_2025_02/914431112" TargetMode="External"/><Relationship Id="rId76" Type="http://schemas.openxmlformats.org/officeDocument/2006/relationships/hyperlink" Target="https://podminky.urs.cz/item/CS_URS_2025_02/113107323" TargetMode="External"/><Relationship Id="rId97" Type="http://schemas.openxmlformats.org/officeDocument/2006/relationships/hyperlink" Target="https://podminky.urs.cz/item/CS_URS_2025_02/460341121" TargetMode="External"/><Relationship Id="rId104" Type="http://schemas.openxmlformats.org/officeDocument/2006/relationships/hyperlink" Target="https://podminky.urs.cz/item/CS_URS_2025_02/460841111" TargetMode="External"/><Relationship Id="rId7" Type="http://schemas.openxmlformats.org/officeDocument/2006/relationships/hyperlink" Target="https://podminky.urs.cz/item/CS_URS_2025_02/162351103" TargetMode="External"/><Relationship Id="rId71" Type="http://schemas.openxmlformats.org/officeDocument/2006/relationships/hyperlink" Target="https://podminky.urs.cz/item/CS_URS_2025_02/113106522" TargetMode="External"/><Relationship Id="rId92" Type="http://schemas.openxmlformats.org/officeDocument/2006/relationships/hyperlink" Target="https://podminky.urs.cz/item/CS_URS_2025_02/997221875" TargetMode="External"/><Relationship Id="rId2" Type="http://schemas.openxmlformats.org/officeDocument/2006/relationships/hyperlink" Target="https://podminky.urs.cz/item/CS_URS_2025_02/122251104" TargetMode="External"/><Relationship Id="rId29" Type="http://schemas.openxmlformats.org/officeDocument/2006/relationships/hyperlink" Target="https://podminky.urs.cz/item/CS_URS_2025_02/565135021" TargetMode="External"/><Relationship Id="rId24" Type="http://schemas.openxmlformats.org/officeDocument/2006/relationships/hyperlink" Target="https://podminky.urs.cz/item/CS_URS_2025_02/339921132" TargetMode="External"/><Relationship Id="rId40" Type="http://schemas.openxmlformats.org/officeDocument/2006/relationships/hyperlink" Target="https://podminky.urs.cz/item/CS_URS_2025_02/871313121" TargetMode="External"/><Relationship Id="rId45" Type="http://schemas.openxmlformats.org/officeDocument/2006/relationships/hyperlink" Target="https://podminky.urs.cz/item/CS_URS_2025_02/895941313" TargetMode="External"/><Relationship Id="rId66" Type="http://schemas.openxmlformats.org/officeDocument/2006/relationships/hyperlink" Target="https://podminky.urs.cz/item/CS_URS_2025_02/919735123" TargetMode="External"/><Relationship Id="rId87" Type="http://schemas.openxmlformats.org/officeDocument/2006/relationships/hyperlink" Target="https://podminky.urs.cz/item/CS_URS_2025_02/997221559" TargetMode="External"/><Relationship Id="rId61" Type="http://schemas.openxmlformats.org/officeDocument/2006/relationships/hyperlink" Target="https://podminky.urs.cz/item/CS_URS_2025_02/916231213" TargetMode="External"/><Relationship Id="rId82" Type="http://schemas.openxmlformats.org/officeDocument/2006/relationships/hyperlink" Target="https://podminky.urs.cz/item/CS_URS_2025_02/113204111" TargetMode="External"/><Relationship Id="rId19" Type="http://schemas.openxmlformats.org/officeDocument/2006/relationships/hyperlink" Target="https://podminky.urs.cz/item/CS_URS_2025_02/184813511" TargetMode="External"/><Relationship Id="rId14" Type="http://schemas.openxmlformats.org/officeDocument/2006/relationships/hyperlink" Target="https://podminky.urs.cz/item/CS_URS_2025_02/181351003" TargetMode="External"/><Relationship Id="rId30" Type="http://schemas.openxmlformats.org/officeDocument/2006/relationships/hyperlink" Target="https://podminky.urs.cz/item/CS_URS_2025_02/567121109" TargetMode="External"/><Relationship Id="rId35" Type="http://schemas.openxmlformats.org/officeDocument/2006/relationships/hyperlink" Target="https://podminky.urs.cz/item/CS_URS_2025_02/596211110" TargetMode="External"/><Relationship Id="rId56" Type="http://schemas.openxmlformats.org/officeDocument/2006/relationships/hyperlink" Target="https://podminky.urs.cz/item/CS_URS_2025_02/914511112" TargetMode="External"/><Relationship Id="rId77" Type="http://schemas.openxmlformats.org/officeDocument/2006/relationships/hyperlink" Target="https://podminky.urs.cz/item/CS_URS_2025_02/113107331" TargetMode="External"/><Relationship Id="rId100" Type="http://schemas.openxmlformats.org/officeDocument/2006/relationships/hyperlink" Target="https://podminky.urs.cz/item/CS_URS_2025_02/460661112" TargetMode="External"/><Relationship Id="rId105" Type="http://schemas.openxmlformats.org/officeDocument/2006/relationships/hyperlink" Target="https://podminky.urs.cz/item/CS_URS_2025_02/460841141" TargetMode="External"/><Relationship Id="rId8" Type="http://schemas.openxmlformats.org/officeDocument/2006/relationships/hyperlink" Target="https://podminky.urs.cz/item/CS_URS_2025_02/162751117" TargetMode="External"/><Relationship Id="rId51" Type="http://schemas.openxmlformats.org/officeDocument/2006/relationships/hyperlink" Target="https://podminky.urs.cz/item/CS_URS_2025_02/899204112" TargetMode="External"/><Relationship Id="rId72" Type="http://schemas.openxmlformats.org/officeDocument/2006/relationships/hyperlink" Target="https://podminky.urs.cz/item/CS_URS_2025_02/113107131" TargetMode="External"/><Relationship Id="rId93" Type="http://schemas.openxmlformats.org/officeDocument/2006/relationships/hyperlink" Target="https://podminky.urs.cz/item/CS_URS_2025_02/998223011" TargetMode="External"/><Relationship Id="rId98" Type="http://schemas.openxmlformats.org/officeDocument/2006/relationships/hyperlink" Target="https://podminky.urs.cz/item/CS_URS_2025_02/460361121" TargetMode="External"/><Relationship Id="rId3" Type="http://schemas.openxmlformats.org/officeDocument/2006/relationships/hyperlink" Target="https://podminky.urs.cz/item/CS_URS_2025_02/131251100" TargetMode="External"/><Relationship Id="rId25" Type="http://schemas.openxmlformats.org/officeDocument/2006/relationships/hyperlink" Target="https://podminky.urs.cz/item/CS_URS_2025_02/451573111" TargetMode="External"/><Relationship Id="rId46" Type="http://schemas.openxmlformats.org/officeDocument/2006/relationships/hyperlink" Target="https://podminky.urs.cz/item/CS_URS_2025_02/895941322" TargetMode="External"/><Relationship Id="rId67" Type="http://schemas.openxmlformats.org/officeDocument/2006/relationships/hyperlink" Target="https://podminky.urs.cz/item/CS_URS_2025_02/919791013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998225111" TargetMode="External"/><Relationship Id="rId3" Type="http://schemas.openxmlformats.org/officeDocument/2006/relationships/hyperlink" Target="https://podminky.urs.cz/item/CS_URS_2025_01/171201231" TargetMode="External"/><Relationship Id="rId7" Type="http://schemas.openxmlformats.org/officeDocument/2006/relationships/hyperlink" Target="https://podminky.urs.cz/item/CS_URS_2025_01/919726122" TargetMode="External"/><Relationship Id="rId2" Type="http://schemas.openxmlformats.org/officeDocument/2006/relationships/hyperlink" Target="https://podminky.urs.cz/item/CS_URS_2025_01/162751117" TargetMode="External"/><Relationship Id="rId1" Type="http://schemas.openxmlformats.org/officeDocument/2006/relationships/hyperlink" Target="https://podminky.urs.cz/item/CS_URS_2025_02/122251105" TargetMode="External"/><Relationship Id="rId6" Type="http://schemas.openxmlformats.org/officeDocument/2006/relationships/hyperlink" Target="https://podminky.urs.cz/item/CS_URS_2025_01/564961315" TargetMode="External"/><Relationship Id="rId5" Type="http://schemas.openxmlformats.org/officeDocument/2006/relationships/hyperlink" Target="https://podminky.urs.cz/item/CS_URS_2025_01/564951313" TargetMode="External"/><Relationship Id="rId4" Type="http://schemas.openxmlformats.org/officeDocument/2006/relationships/hyperlink" Target="https://podminky.urs.cz/item/CS_URS_2025_01/181951112" TargetMode="External"/><Relationship Id="rId9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5.xml"/><Relationship Id="rId3" Type="http://schemas.openxmlformats.org/officeDocument/2006/relationships/hyperlink" Target="https://podminky.urs.cz/item/CS_URS_2025_02/012403000" TargetMode="External"/><Relationship Id="rId7" Type="http://schemas.openxmlformats.org/officeDocument/2006/relationships/hyperlink" Target="https://podminky.urs.cz/item/CS_URS_2025_02/043154000" TargetMode="External"/><Relationship Id="rId2" Type="http://schemas.openxmlformats.org/officeDocument/2006/relationships/hyperlink" Target="https://podminky.urs.cz/item/CS_URS_2025_02/012303000" TargetMode="External"/><Relationship Id="rId1" Type="http://schemas.openxmlformats.org/officeDocument/2006/relationships/hyperlink" Target="https://podminky.urs.cz/item/CS_URS_2025_02/012164000" TargetMode="External"/><Relationship Id="rId6" Type="http://schemas.openxmlformats.org/officeDocument/2006/relationships/hyperlink" Target="https://podminky.urs.cz/item/CS_URS_2025_02/034303000" TargetMode="External"/><Relationship Id="rId5" Type="http://schemas.openxmlformats.org/officeDocument/2006/relationships/hyperlink" Target="https://podminky.urs.cz/item/CS_URS_2025_02/030001000" TargetMode="External"/><Relationship Id="rId4" Type="http://schemas.openxmlformats.org/officeDocument/2006/relationships/hyperlink" Target="https://podminky.urs.cz/item/CS_URS_2025_02/012414000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M6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pans="1:74" s="1" customFormat="1" ht="36.950000000000003" customHeight="1">
      <c r="AR2" s="380"/>
      <c r="AS2" s="380"/>
      <c r="AT2" s="380"/>
      <c r="AU2" s="380"/>
      <c r="AV2" s="380"/>
      <c r="AW2" s="380"/>
      <c r="AX2" s="380"/>
      <c r="AY2" s="380"/>
      <c r="AZ2" s="380"/>
      <c r="BA2" s="380"/>
      <c r="BB2" s="380"/>
      <c r="BC2" s="380"/>
      <c r="BD2" s="380"/>
      <c r="BE2" s="380"/>
      <c r="BS2" s="20" t="s">
        <v>6</v>
      </c>
      <c r="BT2" s="20" t="s">
        <v>7</v>
      </c>
    </row>
    <row r="3" spans="1:74" s="1" customFormat="1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pans="1:74" s="1" customFormat="1" ht="24.95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pans="1:74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64" t="s">
        <v>14</v>
      </c>
      <c r="L5" s="365"/>
      <c r="M5" s="365"/>
      <c r="N5" s="365"/>
      <c r="O5" s="365"/>
      <c r="P5" s="365"/>
      <c r="Q5" s="365"/>
      <c r="R5" s="365"/>
      <c r="S5" s="365"/>
      <c r="T5" s="365"/>
      <c r="U5" s="365"/>
      <c r="V5" s="365"/>
      <c r="W5" s="365"/>
      <c r="X5" s="365"/>
      <c r="Y5" s="365"/>
      <c r="Z5" s="365"/>
      <c r="AA5" s="365"/>
      <c r="AB5" s="365"/>
      <c r="AC5" s="365"/>
      <c r="AD5" s="365"/>
      <c r="AE5" s="365"/>
      <c r="AF5" s="365"/>
      <c r="AG5" s="365"/>
      <c r="AH5" s="365"/>
      <c r="AI5" s="365"/>
      <c r="AJ5" s="365"/>
      <c r="AK5" s="365"/>
      <c r="AL5" s="365"/>
      <c r="AM5" s="365"/>
      <c r="AN5" s="365"/>
      <c r="AO5" s="365"/>
      <c r="AP5" s="25"/>
      <c r="AQ5" s="25"/>
      <c r="AR5" s="23"/>
      <c r="BE5" s="361" t="s">
        <v>15</v>
      </c>
      <c r="BS5" s="20" t="s">
        <v>6</v>
      </c>
    </row>
    <row r="6" spans="1:74" s="1" customFormat="1" ht="36.950000000000003" customHeight="1">
      <c r="B6" s="24"/>
      <c r="C6" s="25"/>
      <c r="D6" s="31" t="s">
        <v>16</v>
      </c>
      <c r="E6" s="25"/>
      <c r="F6" s="25"/>
      <c r="G6" s="25"/>
      <c r="H6" s="25"/>
      <c r="I6" s="25"/>
      <c r="J6" s="25"/>
      <c r="K6" s="366" t="s">
        <v>17</v>
      </c>
      <c r="L6" s="365"/>
      <c r="M6" s="365"/>
      <c r="N6" s="365"/>
      <c r="O6" s="365"/>
      <c r="P6" s="365"/>
      <c r="Q6" s="365"/>
      <c r="R6" s="365"/>
      <c r="S6" s="365"/>
      <c r="T6" s="365"/>
      <c r="U6" s="365"/>
      <c r="V6" s="365"/>
      <c r="W6" s="365"/>
      <c r="X6" s="365"/>
      <c r="Y6" s="365"/>
      <c r="Z6" s="365"/>
      <c r="AA6" s="365"/>
      <c r="AB6" s="365"/>
      <c r="AC6" s="365"/>
      <c r="AD6" s="365"/>
      <c r="AE6" s="365"/>
      <c r="AF6" s="365"/>
      <c r="AG6" s="365"/>
      <c r="AH6" s="365"/>
      <c r="AI6" s="365"/>
      <c r="AJ6" s="365"/>
      <c r="AK6" s="365"/>
      <c r="AL6" s="365"/>
      <c r="AM6" s="365"/>
      <c r="AN6" s="365"/>
      <c r="AO6" s="365"/>
      <c r="AP6" s="25"/>
      <c r="AQ6" s="25"/>
      <c r="AR6" s="23"/>
      <c r="BE6" s="362"/>
      <c r="BS6" s="20" t="s">
        <v>6</v>
      </c>
    </row>
    <row r="7" spans="1:74" s="1" customFormat="1" ht="12" customHeight="1">
      <c r="B7" s="24"/>
      <c r="C7" s="25"/>
      <c r="D7" s="32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2" t="s">
        <v>20</v>
      </c>
      <c r="AL7" s="25"/>
      <c r="AM7" s="25"/>
      <c r="AN7" s="30" t="s">
        <v>21</v>
      </c>
      <c r="AO7" s="25"/>
      <c r="AP7" s="25"/>
      <c r="AQ7" s="25"/>
      <c r="AR7" s="23"/>
      <c r="BE7" s="362"/>
      <c r="BS7" s="20" t="s">
        <v>6</v>
      </c>
    </row>
    <row r="8" spans="1:74" s="1" customFormat="1" ht="12" customHeight="1">
      <c r="B8" s="24"/>
      <c r="C8" s="25"/>
      <c r="D8" s="32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2" t="s">
        <v>24</v>
      </c>
      <c r="AL8" s="25"/>
      <c r="AM8" s="25"/>
      <c r="AN8" s="33" t="s">
        <v>25</v>
      </c>
      <c r="AO8" s="25"/>
      <c r="AP8" s="25"/>
      <c r="AQ8" s="25"/>
      <c r="AR8" s="23"/>
      <c r="BE8" s="362"/>
      <c r="BS8" s="20" t="s">
        <v>6</v>
      </c>
    </row>
    <row r="9" spans="1:74" s="1" customFormat="1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62"/>
      <c r="BS9" s="20" t="s">
        <v>6</v>
      </c>
    </row>
    <row r="10" spans="1:74" s="1" customFormat="1" ht="12" customHeight="1">
      <c r="B10" s="24"/>
      <c r="C10" s="25"/>
      <c r="D10" s="32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2" t="s">
        <v>27</v>
      </c>
      <c r="AL10" s="25"/>
      <c r="AM10" s="25"/>
      <c r="AN10" s="30" t="s">
        <v>28</v>
      </c>
      <c r="AO10" s="25"/>
      <c r="AP10" s="25"/>
      <c r="AQ10" s="25"/>
      <c r="AR10" s="23"/>
      <c r="BE10" s="362"/>
      <c r="BS10" s="20" t="s">
        <v>6</v>
      </c>
    </row>
    <row r="11" spans="1:74" s="1" customFormat="1" ht="18.399999999999999" customHeight="1">
      <c r="B11" s="24"/>
      <c r="C11" s="25"/>
      <c r="D11" s="25"/>
      <c r="E11" s="30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2" t="s">
        <v>30</v>
      </c>
      <c r="AL11" s="25"/>
      <c r="AM11" s="25"/>
      <c r="AN11" s="30" t="s">
        <v>28</v>
      </c>
      <c r="AO11" s="25"/>
      <c r="AP11" s="25"/>
      <c r="AQ11" s="25"/>
      <c r="AR11" s="23"/>
      <c r="BE11" s="362"/>
      <c r="BS11" s="20" t="s">
        <v>6</v>
      </c>
    </row>
    <row r="12" spans="1:74" s="1" customFormat="1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62"/>
      <c r="BS12" s="20" t="s">
        <v>6</v>
      </c>
    </row>
    <row r="13" spans="1:74" s="1" customFormat="1" ht="12" customHeight="1">
      <c r="B13" s="24"/>
      <c r="C13" s="25"/>
      <c r="D13" s="32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2" t="s">
        <v>27</v>
      </c>
      <c r="AL13" s="25"/>
      <c r="AM13" s="25"/>
      <c r="AN13" s="34" t="s">
        <v>32</v>
      </c>
      <c r="AO13" s="25"/>
      <c r="AP13" s="25"/>
      <c r="AQ13" s="25"/>
      <c r="AR13" s="23"/>
      <c r="BE13" s="362"/>
      <c r="BS13" s="20" t="s">
        <v>6</v>
      </c>
    </row>
    <row r="14" spans="1:74" ht="12.75">
      <c r="B14" s="24"/>
      <c r="C14" s="25"/>
      <c r="D14" s="25"/>
      <c r="E14" s="367" t="s">
        <v>32</v>
      </c>
      <c r="F14" s="368"/>
      <c r="G14" s="368"/>
      <c r="H14" s="368"/>
      <c r="I14" s="368"/>
      <c r="J14" s="368"/>
      <c r="K14" s="368"/>
      <c r="L14" s="368"/>
      <c r="M14" s="368"/>
      <c r="N14" s="368"/>
      <c r="O14" s="368"/>
      <c r="P14" s="368"/>
      <c r="Q14" s="368"/>
      <c r="R14" s="368"/>
      <c r="S14" s="368"/>
      <c r="T14" s="368"/>
      <c r="U14" s="368"/>
      <c r="V14" s="368"/>
      <c r="W14" s="368"/>
      <c r="X14" s="368"/>
      <c r="Y14" s="368"/>
      <c r="Z14" s="368"/>
      <c r="AA14" s="368"/>
      <c r="AB14" s="368"/>
      <c r="AC14" s="368"/>
      <c r="AD14" s="368"/>
      <c r="AE14" s="368"/>
      <c r="AF14" s="368"/>
      <c r="AG14" s="368"/>
      <c r="AH14" s="368"/>
      <c r="AI14" s="368"/>
      <c r="AJ14" s="368"/>
      <c r="AK14" s="32" t="s">
        <v>30</v>
      </c>
      <c r="AL14" s="25"/>
      <c r="AM14" s="25"/>
      <c r="AN14" s="34" t="s">
        <v>32</v>
      </c>
      <c r="AO14" s="25"/>
      <c r="AP14" s="25"/>
      <c r="AQ14" s="25"/>
      <c r="AR14" s="23"/>
      <c r="BE14" s="362"/>
      <c r="BS14" s="20" t="s">
        <v>6</v>
      </c>
    </row>
    <row r="15" spans="1:74" s="1" customFormat="1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62"/>
      <c r="BS15" s="20" t="s">
        <v>4</v>
      </c>
    </row>
    <row r="16" spans="1:74" s="1" customFormat="1" ht="12" customHeight="1">
      <c r="B16" s="24"/>
      <c r="C16" s="25"/>
      <c r="D16" s="32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2" t="s">
        <v>27</v>
      </c>
      <c r="AL16" s="25"/>
      <c r="AM16" s="25"/>
      <c r="AN16" s="30" t="s">
        <v>28</v>
      </c>
      <c r="AO16" s="25"/>
      <c r="AP16" s="25"/>
      <c r="AQ16" s="25"/>
      <c r="AR16" s="23"/>
      <c r="BE16" s="362"/>
      <c r="BS16" s="20" t="s">
        <v>4</v>
      </c>
    </row>
    <row r="17" spans="1:71" s="1" customFormat="1" ht="18.399999999999999" customHeight="1">
      <c r="B17" s="24"/>
      <c r="C17" s="25"/>
      <c r="D17" s="25"/>
      <c r="E17" s="30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2" t="s">
        <v>30</v>
      </c>
      <c r="AL17" s="25"/>
      <c r="AM17" s="25"/>
      <c r="AN17" s="30" t="s">
        <v>28</v>
      </c>
      <c r="AO17" s="25"/>
      <c r="AP17" s="25"/>
      <c r="AQ17" s="25"/>
      <c r="AR17" s="23"/>
      <c r="BE17" s="362"/>
      <c r="BS17" s="20" t="s">
        <v>35</v>
      </c>
    </row>
    <row r="18" spans="1:71" s="1" customFormat="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62"/>
      <c r="BS18" s="20" t="s">
        <v>6</v>
      </c>
    </row>
    <row r="19" spans="1:71" s="1" customFormat="1" ht="12" customHeight="1">
      <c r="B19" s="24"/>
      <c r="C19" s="25"/>
      <c r="D19" s="32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2" t="s">
        <v>27</v>
      </c>
      <c r="AL19" s="25"/>
      <c r="AM19" s="25"/>
      <c r="AN19" s="30" t="s">
        <v>28</v>
      </c>
      <c r="AO19" s="25"/>
      <c r="AP19" s="25"/>
      <c r="AQ19" s="25"/>
      <c r="AR19" s="23"/>
      <c r="BE19" s="362"/>
      <c r="BS19" s="20" t="s">
        <v>6</v>
      </c>
    </row>
    <row r="20" spans="1:71" s="1" customFormat="1" ht="18.399999999999999" customHeight="1">
      <c r="B20" s="24"/>
      <c r="C20" s="25"/>
      <c r="D20" s="25"/>
      <c r="E20" s="30" t="s">
        <v>29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2" t="s">
        <v>30</v>
      </c>
      <c r="AL20" s="25"/>
      <c r="AM20" s="25"/>
      <c r="AN20" s="30" t="s">
        <v>28</v>
      </c>
      <c r="AO20" s="25"/>
      <c r="AP20" s="25"/>
      <c r="AQ20" s="25"/>
      <c r="AR20" s="23"/>
      <c r="BE20" s="362"/>
      <c r="BS20" s="20" t="s">
        <v>35</v>
      </c>
    </row>
    <row r="21" spans="1:71" s="1" customFormat="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62"/>
    </row>
    <row r="22" spans="1:71" s="1" customFormat="1" ht="12" customHeight="1">
      <c r="B22" s="24"/>
      <c r="C22" s="25"/>
      <c r="D22" s="32" t="s">
        <v>37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62"/>
    </row>
    <row r="23" spans="1:71" s="1" customFormat="1" ht="144" customHeight="1">
      <c r="B23" s="24"/>
      <c r="C23" s="25"/>
      <c r="D23" s="25"/>
      <c r="E23" s="369" t="s">
        <v>38</v>
      </c>
      <c r="F23" s="369"/>
      <c r="G23" s="369"/>
      <c r="H23" s="369"/>
      <c r="I23" s="369"/>
      <c r="J23" s="369"/>
      <c r="K23" s="369"/>
      <c r="L23" s="369"/>
      <c r="M23" s="369"/>
      <c r="N23" s="369"/>
      <c r="O23" s="369"/>
      <c r="P23" s="369"/>
      <c r="Q23" s="369"/>
      <c r="R23" s="369"/>
      <c r="S23" s="369"/>
      <c r="T23" s="369"/>
      <c r="U23" s="369"/>
      <c r="V23" s="369"/>
      <c r="W23" s="369"/>
      <c r="X23" s="369"/>
      <c r="Y23" s="369"/>
      <c r="Z23" s="369"/>
      <c r="AA23" s="369"/>
      <c r="AB23" s="369"/>
      <c r="AC23" s="369"/>
      <c r="AD23" s="369"/>
      <c r="AE23" s="369"/>
      <c r="AF23" s="369"/>
      <c r="AG23" s="369"/>
      <c r="AH23" s="369"/>
      <c r="AI23" s="369"/>
      <c r="AJ23" s="369"/>
      <c r="AK23" s="369"/>
      <c r="AL23" s="369"/>
      <c r="AM23" s="369"/>
      <c r="AN23" s="369"/>
      <c r="AO23" s="25"/>
      <c r="AP23" s="25"/>
      <c r="AQ23" s="25"/>
      <c r="AR23" s="23"/>
      <c r="BE23" s="362"/>
    </row>
    <row r="24" spans="1:71" s="1" customFormat="1" ht="6.95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62"/>
    </row>
    <row r="25" spans="1:71" s="1" customFormat="1" ht="6.95" customHeight="1">
      <c r="B25" s="24"/>
      <c r="C25" s="25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5"/>
      <c r="AQ25" s="25"/>
      <c r="AR25" s="23"/>
      <c r="BE25" s="362"/>
    </row>
    <row r="26" spans="1:71" s="2" customFormat="1" ht="25.9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370">
        <f>ROUND(AG54,2)</f>
        <v>0</v>
      </c>
      <c r="AL26" s="371"/>
      <c r="AM26" s="371"/>
      <c r="AN26" s="371"/>
      <c r="AO26" s="371"/>
      <c r="AP26" s="39"/>
      <c r="AQ26" s="39"/>
      <c r="AR26" s="42"/>
      <c r="BE26" s="362"/>
    </row>
    <row r="27" spans="1:71" s="2" customFormat="1" ht="6.95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2"/>
      <c r="BE27" s="362"/>
    </row>
    <row r="28" spans="1:71" s="2" customFormat="1" ht="12.75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72" t="s">
        <v>40</v>
      </c>
      <c r="M28" s="372"/>
      <c r="N28" s="372"/>
      <c r="O28" s="372"/>
      <c r="P28" s="372"/>
      <c r="Q28" s="39"/>
      <c r="R28" s="39"/>
      <c r="S28" s="39"/>
      <c r="T28" s="39"/>
      <c r="U28" s="39"/>
      <c r="V28" s="39"/>
      <c r="W28" s="372" t="s">
        <v>41</v>
      </c>
      <c r="X28" s="372"/>
      <c r="Y28" s="372"/>
      <c r="Z28" s="372"/>
      <c r="AA28" s="372"/>
      <c r="AB28" s="372"/>
      <c r="AC28" s="372"/>
      <c r="AD28" s="372"/>
      <c r="AE28" s="372"/>
      <c r="AF28" s="39"/>
      <c r="AG28" s="39"/>
      <c r="AH28" s="39"/>
      <c r="AI28" s="39"/>
      <c r="AJ28" s="39"/>
      <c r="AK28" s="372" t="s">
        <v>42</v>
      </c>
      <c r="AL28" s="372"/>
      <c r="AM28" s="372"/>
      <c r="AN28" s="372"/>
      <c r="AO28" s="372"/>
      <c r="AP28" s="39"/>
      <c r="AQ28" s="39"/>
      <c r="AR28" s="42"/>
      <c r="BE28" s="362"/>
    </row>
    <row r="29" spans="1:71" s="3" customFormat="1" ht="14.45" customHeight="1">
      <c r="B29" s="43"/>
      <c r="C29" s="44"/>
      <c r="D29" s="32" t="s">
        <v>43</v>
      </c>
      <c r="E29" s="44"/>
      <c r="F29" s="32" t="s">
        <v>44</v>
      </c>
      <c r="G29" s="44"/>
      <c r="H29" s="44"/>
      <c r="I29" s="44"/>
      <c r="J29" s="44"/>
      <c r="K29" s="44"/>
      <c r="L29" s="375">
        <v>0.21</v>
      </c>
      <c r="M29" s="374"/>
      <c r="N29" s="374"/>
      <c r="O29" s="374"/>
      <c r="P29" s="374"/>
      <c r="Q29" s="44"/>
      <c r="R29" s="44"/>
      <c r="S29" s="44"/>
      <c r="T29" s="44"/>
      <c r="U29" s="44"/>
      <c r="V29" s="44"/>
      <c r="W29" s="373">
        <f>ROUND(AZ54, 2)</f>
        <v>0</v>
      </c>
      <c r="X29" s="374"/>
      <c r="Y29" s="374"/>
      <c r="Z29" s="374"/>
      <c r="AA29" s="374"/>
      <c r="AB29" s="374"/>
      <c r="AC29" s="374"/>
      <c r="AD29" s="374"/>
      <c r="AE29" s="374"/>
      <c r="AF29" s="44"/>
      <c r="AG29" s="44"/>
      <c r="AH29" s="44"/>
      <c r="AI29" s="44"/>
      <c r="AJ29" s="44"/>
      <c r="AK29" s="373">
        <f>ROUND(AV54, 2)</f>
        <v>0</v>
      </c>
      <c r="AL29" s="374"/>
      <c r="AM29" s="374"/>
      <c r="AN29" s="374"/>
      <c r="AO29" s="374"/>
      <c r="AP29" s="44"/>
      <c r="AQ29" s="44"/>
      <c r="AR29" s="45"/>
      <c r="BE29" s="363"/>
    </row>
    <row r="30" spans="1:71" s="3" customFormat="1" ht="14.45" customHeight="1">
      <c r="B30" s="43"/>
      <c r="C30" s="44"/>
      <c r="D30" s="44"/>
      <c r="E30" s="44"/>
      <c r="F30" s="32" t="s">
        <v>45</v>
      </c>
      <c r="G30" s="44"/>
      <c r="H30" s="44"/>
      <c r="I30" s="44"/>
      <c r="J30" s="44"/>
      <c r="K30" s="44"/>
      <c r="L30" s="375">
        <v>0.12</v>
      </c>
      <c r="M30" s="374"/>
      <c r="N30" s="374"/>
      <c r="O30" s="374"/>
      <c r="P30" s="374"/>
      <c r="Q30" s="44"/>
      <c r="R30" s="44"/>
      <c r="S30" s="44"/>
      <c r="T30" s="44"/>
      <c r="U30" s="44"/>
      <c r="V30" s="44"/>
      <c r="W30" s="373">
        <f>ROUND(BA54, 2)</f>
        <v>0</v>
      </c>
      <c r="X30" s="374"/>
      <c r="Y30" s="374"/>
      <c r="Z30" s="374"/>
      <c r="AA30" s="374"/>
      <c r="AB30" s="374"/>
      <c r="AC30" s="374"/>
      <c r="AD30" s="374"/>
      <c r="AE30" s="374"/>
      <c r="AF30" s="44"/>
      <c r="AG30" s="44"/>
      <c r="AH30" s="44"/>
      <c r="AI30" s="44"/>
      <c r="AJ30" s="44"/>
      <c r="AK30" s="373">
        <f>ROUND(AW54, 2)</f>
        <v>0</v>
      </c>
      <c r="AL30" s="374"/>
      <c r="AM30" s="374"/>
      <c r="AN30" s="374"/>
      <c r="AO30" s="374"/>
      <c r="AP30" s="44"/>
      <c r="AQ30" s="44"/>
      <c r="AR30" s="45"/>
      <c r="BE30" s="363"/>
    </row>
    <row r="31" spans="1:71" s="3" customFormat="1" ht="14.45" hidden="1" customHeight="1">
      <c r="B31" s="43"/>
      <c r="C31" s="44"/>
      <c r="D31" s="44"/>
      <c r="E31" s="44"/>
      <c r="F31" s="32" t="s">
        <v>46</v>
      </c>
      <c r="G31" s="44"/>
      <c r="H31" s="44"/>
      <c r="I31" s="44"/>
      <c r="J31" s="44"/>
      <c r="K31" s="44"/>
      <c r="L31" s="375">
        <v>0.21</v>
      </c>
      <c r="M31" s="374"/>
      <c r="N31" s="374"/>
      <c r="O31" s="374"/>
      <c r="P31" s="374"/>
      <c r="Q31" s="44"/>
      <c r="R31" s="44"/>
      <c r="S31" s="44"/>
      <c r="T31" s="44"/>
      <c r="U31" s="44"/>
      <c r="V31" s="44"/>
      <c r="W31" s="373">
        <f>ROUND(BB54, 2)</f>
        <v>0</v>
      </c>
      <c r="X31" s="374"/>
      <c r="Y31" s="374"/>
      <c r="Z31" s="374"/>
      <c r="AA31" s="374"/>
      <c r="AB31" s="374"/>
      <c r="AC31" s="374"/>
      <c r="AD31" s="374"/>
      <c r="AE31" s="374"/>
      <c r="AF31" s="44"/>
      <c r="AG31" s="44"/>
      <c r="AH31" s="44"/>
      <c r="AI31" s="44"/>
      <c r="AJ31" s="44"/>
      <c r="AK31" s="373">
        <v>0</v>
      </c>
      <c r="AL31" s="374"/>
      <c r="AM31" s="374"/>
      <c r="AN31" s="374"/>
      <c r="AO31" s="374"/>
      <c r="AP31" s="44"/>
      <c r="AQ31" s="44"/>
      <c r="AR31" s="45"/>
      <c r="BE31" s="363"/>
    </row>
    <row r="32" spans="1:71" s="3" customFormat="1" ht="14.45" hidden="1" customHeight="1">
      <c r="B32" s="43"/>
      <c r="C32" s="44"/>
      <c r="D32" s="44"/>
      <c r="E32" s="44"/>
      <c r="F32" s="32" t="s">
        <v>47</v>
      </c>
      <c r="G32" s="44"/>
      <c r="H32" s="44"/>
      <c r="I32" s="44"/>
      <c r="J32" s="44"/>
      <c r="K32" s="44"/>
      <c r="L32" s="375">
        <v>0.12</v>
      </c>
      <c r="M32" s="374"/>
      <c r="N32" s="374"/>
      <c r="O32" s="374"/>
      <c r="P32" s="374"/>
      <c r="Q32" s="44"/>
      <c r="R32" s="44"/>
      <c r="S32" s="44"/>
      <c r="T32" s="44"/>
      <c r="U32" s="44"/>
      <c r="V32" s="44"/>
      <c r="W32" s="373">
        <f>ROUND(BC54, 2)</f>
        <v>0</v>
      </c>
      <c r="X32" s="374"/>
      <c r="Y32" s="374"/>
      <c r="Z32" s="374"/>
      <c r="AA32" s="374"/>
      <c r="AB32" s="374"/>
      <c r="AC32" s="374"/>
      <c r="AD32" s="374"/>
      <c r="AE32" s="374"/>
      <c r="AF32" s="44"/>
      <c r="AG32" s="44"/>
      <c r="AH32" s="44"/>
      <c r="AI32" s="44"/>
      <c r="AJ32" s="44"/>
      <c r="AK32" s="373">
        <v>0</v>
      </c>
      <c r="AL32" s="374"/>
      <c r="AM32" s="374"/>
      <c r="AN32" s="374"/>
      <c r="AO32" s="374"/>
      <c r="AP32" s="44"/>
      <c r="AQ32" s="44"/>
      <c r="AR32" s="45"/>
      <c r="BE32" s="363"/>
    </row>
    <row r="33" spans="1:57" s="3" customFormat="1" ht="14.45" hidden="1" customHeight="1">
      <c r="B33" s="43"/>
      <c r="C33" s="44"/>
      <c r="D33" s="44"/>
      <c r="E33" s="44"/>
      <c r="F33" s="32" t="s">
        <v>48</v>
      </c>
      <c r="G33" s="44"/>
      <c r="H33" s="44"/>
      <c r="I33" s="44"/>
      <c r="J33" s="44"/>
      <c r="K33" s="44"/>
      <c r="L33" s="375">
        <v>0</v>
      </c>
      <c r="M33" s="374"/>
      <c r="N33" s="374"/>
      <c r="O33" s="374"/>
      <c r="P33" s="374"/>
      <c r="Q33" s="44"/>
      <c r="R33" s="44"/>
      <c r="S33" s="44"/>
      <c r="T33" s="44"/>
      <c r="U33" s="44"/>
      <c r="V33" s="44"/>
      <c r="W33" s="373">
        <f>ROUND(BD54, 2)</f>
        <v>0</v>
      </c>
      <c r="X33" s="374"/>
      <c r="Y33" s="374"/>
      <c r="Z33" s="374"/>
      <c r="AA33" s="374"/>
      <c r="AB33" s="374"/>
      <c r="AC33" s="374"/>
      <c r="AD33" s="374"/>
      <c r="AE33" s="374"/>
      <c r="AF33" s="44"/>
      <c r="AG33" s="44"/>
      <c r="AH33" s="44"/>
      <c r="AI33" s="44"/>
      <c r="AJ33" s="44"/>
      <c r="AK33" s="373">
        <v>0</v>
      </c>
      <c r="AL33" s="374"/>
      <c r="AM33" s="374"/>
      <c r="AN33" s="374"/>
      <c r="AO33" s="374"/>
      <c r="AP33" s="44"/>
      <c r="AQ33" s="44"/>
      <c r="AR33" s="45"/>
    </row>
    <row r="34" spans="1:57" s="2" customFormat="1" ht="6.95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2"/>
      <c r="BE34" s="37"/>
    </row>
    <row r="35" spans="1:57" s="2" customFormat="1" ht="25.9" customHeight="1">
      <c r="A35" s="37"/>
      <c r="B35" s="38"/>
      <c r="C35" s="46"/>
      <c r="D35" s="47" t="s">
        <v>49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50</v>
      </c>
      <c r="U35" s="48"/>
      <c r="V35" s="48"/>
      <c r="W35" s="48"/>
      <c r="X35" s="379" t="s">
        <v>51</v>
      </c>
      <c r="Y35" s="377"/>
      <c r="Z35" s="377"/>
      <c r="AA35" s="377"/>
      <c r="AB35" s="377"/>
      <c r="AC35" s="48"/>
      <c r="AD35" s="48"/>
      <c r="AE35" s="48"/>
      <c r="AF35" s="48"/>
      <c r="AG35" s="48"/>
      <c r="AH35" s="48"/>
      <c r="AI35" s="48"/>
      <c r="AJ35" s="48"/>
      <c r="AK35" s="376">
        <f>SUM(AK26:AK33)</f>
        <v>0</v>
      </c>
      <c r="AL35" s="377"/>
      <c r="AM35" s="377"/>
      <c r="AN35" s="377"/>
      <c r="AO35" s="378"/>
      <c r="AP35" s="46"/>
      <c r="AQ35" s="46"/>
      <c r="AR35" s="42"/>
      <c r="BE35" s="37"/>
    </row>
    <row r="36" spans="1:57" s="2" customFormat="1" ht="6.95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2"/>
      <c r="BE36" s="37"/>
    </row>
    <row r="37" spans="1:57" s="2" customFormat="1" ht="6.95" customHeight="1">
      <c r="A37" s="37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42"/>
      <c r="BE37" s="37"/>
    </row>
    <row r="41" spans="1:57" s="2" customFormat="1" ht="6.95" customHeight="1">
      <c r="A41" s="37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42"/>
      <c r="BE41" s="37"/>
    </row>
    <row r="42" spans="1:57" s="2" customFormat="1" ht="24.95" customHeight="1">
      <c r="A42" s="37"/>
      <c r="B42" s="38"/>
      <c r="C42" s="26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2"/>
      <c r="BE42" s="37"/>
    </row>
    <row r="43" spans="1:57" s="2" customFormat="1" ht="6.95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2"/>
      <c r="BE43" s="37"/>
    </row>
    <row r="44" spans="1:57" s="4" customFormat="1" ht="12" customHeight="1">
      <c r="B44" s="54"/>
      <c r="C44" s="32" t="s">
        <v>13</v>
      </c>
      <c r="D44" s="55"/>
      <c r="E44" s="55"/>
      <c r="F44" s="55"/>
      <c r="G44" s="55"/>
      <c r="H44" s="55"/>
      <c r="I44" s="55"/>
      <c r="J44" s="55"/>
      <c r="K44" s="55"/>
      <c r="L44" s="55" t="str">
        <f>K5</f>
        <v>061-2-25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6"/>
    </row>
    <row r="45" spans="1:57" s="5" customFormat="1" ht="36.950000000000003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341" t="str">
        <f>K6</f>
        <v>Teplice - Rekonstrukce ulice Francouzská</v>
      </c>
      <c r="M45" s="342"/>
      <c r="N45" s="342"/>
      <c r="O45" s="342"/>
      <c r="P45" s="342"/>
      <c r="Q45" s="342"/>
      <c r="R45" s="342"/>
      <c r="S45" s="342"/>
      <c r="T45" s="342"/>
      <c r="U45" s="342"/>
      <c r="V45" s="342"/>
      <c r="W45" s="342"/>
      <c r="X45" s="342"/>
      <c r="Y45" s="342"/>
      <c r="Z45" s="342"/>
      <c r="AA45" s="342"/>
      <c r="AB45" s="342"/>
      <c r="AC45" s="342"/>
      <c r="AD45" s="342"/>
      <c r="AE45" s="342"/>
      <c r="AF45" s="342"/>
      <c r="AG45" s="342"/>
      <c r="AH45" s="342"/>
      <c r="AI45" s="342"/>
      <c r="AJ45" s="342"/>
      <c r="AK45" s="342"/>
      <c r="AL45" s="342"/>
      <c r="AM45" s="342"/>
      <c r="AN45" s="342"/>
      <c r="AO45" s="342"/>
      <c r="AP45" s="59"/>
      <c r="AQ45" s="59"/>
      <c r="AR45" s="60"/>
    </row>
    <row r="46" spans="1:57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2"/>
      <c r="BE46" s="37"/>
    </row>
    <row r="47" spans="1:57" s="2" customFormat="1" ht="12" customHeight="1">
      <c r="A47" s="37"/>
      <c r="B47" s="38"/>
      <c r="C47" s="32" t="s">
        <v>22</v>
      </c>
      <c r="D47" s="39"/>
      <c r="E47" s="39"/>
      <c r="F47" s="39"/>
      <c r="G47" s="39"/>
      <c r="H47" s="39"/>
      <c r="I47" s="39"/>
      <c r="J47" s="39"/>
      <c r="K47" s="39"/>
      <c r="L47" s="61" t="str">
        <f>IF(K8="","",K8)</f>
        <v>Teplice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24</v>
      </c>
      <c r="AJ47" s="39"/>
      <c r="AK47" s="39"/>
      <c r="AL47" s="39"/>
      <c r="AM47" s="343" t="str">
        <f>IF(AN8= "","",AN8)</f>
        <v>30. 11. 2025</v>
      </c>
      <c r="AN47" s="343"/>
      <c r="AO47" s="39"/>
      <c r="AP47" s="39"/>
      <c r="AQ47" s="39"/>
      <c r="AR47" s="42"/>
      <c r="BE47" s="37"/>
    </row>
    <row r="48" spans="1:57" s="2" customFormat="1" ht="6.95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2"/>
      <c r="BE48" s="37"/>
    </row>
    <row r="49" spans="1:91" s="2" customFormat="1" ht="25.7" customHeight="1">
      <c r="A49" s="37"/>
      <c r="B49" s="38"/>
      <c r="C49" s="32" t="s">
        <v>26</v>
      </c>
      <c r="D49" s="39"/>
      <c r="E49" s="39"/>
      <c r="F49" s="39"/>
      <c r="G49" s="39"/>
      <c r="H49" s="39"/>
      <c r="I49" s="39"/>
      <c r="J49" s="39"/>
      <c r="K49" s="39"/>
      <c r="L49" s="55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33</v>
      </c>
      <c r="AJ49" s="39"/>
      <c r="AK49" s="39"/>
      <c r="AL49" s="39"/>
      <c r="AM49" s="344" t="str">
        <f>IF(E17="","",E17)</f>
        <v>Projekce dopravní Filip, s.r.o.</v>
      </c>
      <c r="AN49" s="345"/>
      <c r="AO49" s="345"/>
      <c r="AP49" s="345"/>
      <c r="AQ49" s="39"/>
      <c r="AR49" s="42"/>
      <c r="AS49" s="346" t="s">
        <v>53</v>
      </c>
      <c r="AT49" s="347"/>
      <c r="AU49" s="63"/>
      <c r="AV49" s="63"/>
      <c r="AW49" s="63"/>
      <c r="AX49" s="63"/>
      <c r="AY49" s="63"/>
      <c r="AZ49" s="63"/>
      <c r="BA49" s="63"/>
      <c r="BB49" s="63"/>
      <c r="BC49" s="63"/>
      <c r="BD49" s="64"/>
      <c r="BE49" s="37"/>
    </row>
    <row r="50" spans="1:91" s="2" customFormat="1" ht="15.2" customHeight="1">
      <c r="A50" s="37"/>
      <c r="B50" s="38"/>
      <c r="C50" s="32" t="s">
        <v>31</v>
      </c>
      <c r="D50" s="39"/>
      <c r="E50" s="39"/>
      <c r="F50" s="39"/>
      <c r="G50" s="39"/>
      <c r="H50" s="39"/>
      <c r="I50" s="39"/>
      <c r="J50" s="39"/>
      <c r="K50" s="39"/>
      <c r="L50" s="55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36</v>
      </c>
      <c r="AJ50" s="39"/>
      <c r="AK50" s="39"/>
      <c r="AL50" s="39"/>
      <c r="AM50" s="344" t="str">
        <f>IF(E20="","",E20)</f>
        <v xml:space="preserve"> </v>
      </c>
      <c r="AN50" s="345"/>
      <c r="AO50" s="345"/>
      <c r="AP50" s="345"/>
      <c r="AQ50" s="39"/>
      <c r="AR50" s="42"/>
      <c r="AS50" s="348"/>
      <c r="AT50" s="349"/>
      <c r="AU50" s="65"/>
      <c r="AV50" s="65"/>
      <c r="AW50" s="65"/>
      <c r="AX50" s="65"/>
      <c r="AY50" s="65"/>
      <c r="AZ50" s="65"/>
      <c r="BA50" s="65"/>
      <c r="BB50" s="65"/>
      <c r="BC50" s="65"/>
      <c r="BD50" s="66"/>
      <c r="BE50" s="37"/>
    </row>
    <row r="51" spans="1:91" s="2" customFormat="1" ht="10.9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2"/>
      <c r="AS51" s="350"/>
      <c r="AT51" s="351"/>
      <c r="AU51" s="67"/>
      <c r="AV51" s="67"/>
      <c r="AW51" s="67"/>
      <c r="AX51" s="67"/>
      <c r="AY51" s="67"/>
      <c r="AZ51" s="67"/>
      <c r="BA51" s="67"/>
      <c r="BB51" s="67"/>
      <c r="BC51" s="67"/>
      <c r="BD51" s="68"/>
      <c r="BE51" s="37"/>
    </row>
    <row r="52" spans="1:91" s="2" customFormat="1" ht="29.25" customHeight="1">
      <c r="A52" s="37"/>
      <c r="B52" s="38"/>
      <c r="C52" s="352" t="s">
        <v>54</v>
      </c>
      <c r="D52" s="353"/>
      <c r="E52" s="353"/>
      <c r="F52" s="353"/>
      <c r="G52" s="353"/>
      <c r="H52" s="69"/>
      <c r="I52" s="355" t="s">
        <v>55</v>
      </c>
      <c r="J52" s="353"/>
      <c r="K52" s="353"/>
      <c r="L52" s="353"/>
      <c r="M52" s="353"/>
      <c r="N52" s="353"/>
      <c r="O52" s="353"/>
      <c r="P52" s="353"/>
      <c r="Q52" s="353"/>
      <c r="R52" s="353"/>
      <c r="S52" s="353"/>
      <c r="T52" s="353"/>
      <c r="U52" s="353"/>
      <c r="V52" s="353"/>
      <c r="W52" s="353"/>
      <c r="X52" s="353"/>
      <c r="Y52" s="353"/>
      <c r="Z52" s="353"/>
      <c r="AA52" s="353"/>
      <c r="AB52" s="353"/>
      <c r="AC52" s="353"/>
      <c r="AD52" s="353"/>
      <c r="AE52" s="353"/>
      <c r="AF52" s="353"/>
      <c r="AG52" s="354" t="s">
        <v>56</v>
      </c>
      <c r="AH52" s="353"/>
      <c r="AI52" s="353"/>
      <c r="AJ52" s="353"/>
      <c r="AK52" s="353"/>
      <c r="AL52" s="353"/>
      <c r="AM52" s="353"/>
      <c r="AN52" s="355" t="s">
        <v>57</v>
      </c>
      <c r="AO52" s="353"/>
      <c r="AP52" s="353"/>
      <c r="AQ52" s="70" t="s">
        <v>58</v>
      </c>
      <c r="AR52" s="42"/>
      <c r="AS52" s="71" t="s">
        <v>59</v>
      </c>
      <c r="AT52" s="72" t="s">
        <v>60</v>
      </c>
      <c r="AU52" s="72" t="s">
        <v>61</v>
      </c>
      <c r="AV52" s="72" t="s">
        <v>62</v>
      </c>
      <c r="AW52" s="72" t="s">
        <v>63</v>
      </c>
      <c r="AX52" s="72" t="s">
        <v>64</v>
      </c>
      <c r="AY52" s="72" t="s">
        <v>65</v>
      </c>
      <c r="AZ52" s="72" t="s">
        <v>66</v>
      </c>
      <c r="BA52" s="72" t="s">
        <v>67</v>
      </c>
      <c r="BB52" s="72" t="s">
        <v>68</v>
      </c>
      <c r="BC52" s="72" t="s">
        <v>69</v>
      </c>
      <c r="BD52" s="73" t="s">
        <v>70</v>
      </c>
      <c r="BE52" s="37"/>
    </row>
    <row r="53" spans="1:91" s="2" customFormat="1" ht="10.9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2"/>
      <c r="AS53" s="74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6"/>
      <c r="BE53" s="37"/>
    </row>
    <row r="54" spans="1:91" s="6" customFormat="1" ht="32.450000000000003" customHeight="1">
      <c r="B54" s="77"/>
      <c r="C54" s="78" t="s">
        <v>71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359">
        <f>ROUND(SUM(AG55:AG59),2)</f>
        <v>0</v>
      </c>
      <c r="AH54" s="359"/>
      <c r="AI54" s="359"/>
      <c r="AJ54" s="359"/>
      <c r="AK54" s="359"/>
      <c r="AL54" s="359"/>
      <c r="AM54" s="359"/>
      <c r="AN54" s="360">
        <f t="shared" ref="AN54:AN59" si="0">SUM(AG54,AT54)</f>
        <v>0</v>
      </c>
      <c r="AO54" s="360"/>
      <c r="AP54" s="360"/>
      <c r="AQ54" s="81" t="s">
        <v>28</v>
      </c>
      <c r="AR54" s="82"/>
      <c r="AS54" s="83">
        <f>ROUND(SUM(AS55:AS59),2)</f>
        <v>0</v>
      </c>
      <c r="AT54" s="84">
        <f t="shared" ref="AT54:AT59" si="1">ROUND(SUM(AV54:AW54),2)</f>
        <v>0</v>
      </c>
      <c r="AU54" s="85">
        <f>ROUND(SUM(AU55:AU59),5)</f>
        <v>0</v>
      </c>
      <c r="AV54" s="84">
        <f>ROUND(AZ54*L29,2)</f>
        <v>0</v>
      </c>
      <c r="AW54" s="84">
        <f>ROUND(BA54*L30,2)</f>
        <v>0</v>
      </c>
      <c r="AX54" s="84">
        <f>ROUND(BB54*L29,2)</f>
        <v>0</v>
      </c>
      <c r="AY54" s="84">
        <f>ROUND(BC54*L30,2)</f>
        <v>0</v>
      </c>
      <c r="AZ54" s="84">
        <f>ROUND(SUM(AZ55:AZ59),2)</f>
        <v>0</v>
      </c>
      <c r="BA54" s="84">
        <f>ROUND(SUM(BA55:BA59),2)</f>
        <v>0</v>
      </c>
      <c r="BB54" s="84">
        <f>ROUND(SUM(BB55:BB59),2)</f>
        <v>0</v>
      </c>
      <c r="BC54" s="84">
        <f>ROUND(SUM(BC55:BC59),2)</f>
        <v>0</v>
      </c>
      <c r="BD54" s="86">
        <f>ROUND(SUM(BD55:BD59),2)</f>
        <v>0</v>
      </c>
      <c r="BS54" s="87" t="s">
        <v>72</v>
      </c>
      <c r="BT54" s="87" t="s">
        <v>73</v>
      </c>
      <c r="BU54" s="88" t="s">
        <v>74</v>
      </c>
      <c r="BV54" s="87" t="s">
        <v>75</v>
      </c>
      <c r="BW54" s="87" t="s">
        <v>5</v>
      </c>
      <c r="BX54" s="87" t="s">
        <v>76</v>
      </c>
      <c r="CL54" s="87" t="s">
        <v>19</v>
      </c>
    </row>
    <row r="55" spans="1:91" s="7" customFormat="1" ht="16.5" customHeight="1">
      <c r="A55" s="89" t="s">
        <v>77</v>
      </c>
      <c r="B55" s="90"/>
      <c r="C55" s="91"/>
      <c r="D55" s="356" t="s">
        <v>78</v>
      </c>
      <c r="E55" s="356"/>
      <c r="F55" s="356"/>
      <c r="G55" s="356"/>
      <c r="H55" s="356"/>
      <c r="I55" s="92"/>
      <c r="J55" s="356" t="s">
        <v>79</v>
      </c>
      <c r="K55" s="356"/>
      <c r="L55" s="356"/>
      <c r="M55" s="356"/>
      <c r="N55" s="356"/>
      <c r="O55" s="356"/>
      <c r="P55" s="356"/>
      <c r="Q55" s="356"/>
      <c r="R55" s="356"/>
      <c r="S55" s="356"/>
      <c r="T55" s="356"/>
      <c r="U55" s="356"/>
      <c r="V55" s="356"/>
      <c r="W55" s="356"/>
      <c r="X55" s="356"/>
      <c r="Y55" s="356"/>
      <c r="Z55" s="356"/>
      <c r="AA55" s="356"/>
      <c r="AB55" s="356"/>
      <c r="AC55" s="356"/>
      <c r="AD55" s="356"/>
      <c r="AE55" s="356"/>
      <c r="AF55" s="356"/>
      <c r="AG55" s="357">
        <f>'SO 101 - Komunikace a zpe...'!J30</f>
        <v>0</v>
      </c>
      <c r="AH55" s="358"/>
      <c r="AI55" s="358"/>
      <c r="AJ55" s="358"/>
      <c r="AK55" s="358"/>
      <c r="AL55" s="358"/>
      <c r="AM55" s="358"/>
      <c r="AN55" s="357">
        <f t="shared" si="0"/>
        <v>0</v>
      </c>
      <c r="AO55" s="358"/>
      <c r="AP55" s="358"/>
      <c r="AQ55" s="93" t="s">
        <v>80</v>
      </c>
      <c r="AR55" s="94"/>
      <c r="AS55" s="95">
        <v>0</v>
      </c>
      <c r="AT55" s="96">
        <f t="shared" si="1"/>
        <v>0</v>
      </c>
      <c r="AU55" s="97">
        <f>'SO 101 - Komunikace a zpe...'!P94</f>
        <v>0</v>
      </c>
      <c r="AV55" s="96">
        <f>'SO 101 - Komunikace a zpe...'!J33</f>
        <v>0</v>
      </c>
      <c r="AW55" s="96">
        <f>'SO 101 - Komunikace a zpe...'!J34</f>
        <v>0</v>
      </c>
      <c r="AX55" s="96">
        <f>'SO 101 - Komunikace a zpe...'!J35</f>
        <v>0</v>
      </c>
      <c r="AY55" s="96">
        <f>'SO 101 - Komunikace a zpe...'!J36</f>
        <v>0</v>
      </c>
      <c r="AZ55" s="96">
        <f>'SO 101 - Komunikace a zpe...'!F33</f>
        <v>0</v>
      </c>
      <c r="BA55" s="96">
        <f>'SO 101 - Komunikace a zpe...'!F34</f>
        <v>0</v>
      </c>
      <c r="BB55" s="96">
        <f>'SO 101 - Komunikace a zpe...'!F35</f>
        <v>0</v>
      </c>
      <c r="BC55" s="96">
        <f>'SO 101 - Komunikace a zpe...'!F36</f>
        <v>0</v>
      </c>
      <c r="BD55" s="98">
        <f>'SO 101 - Komunikace a zpe...'!F37</f>
        <v>0</v>
      </c>
      <c r="BT55" s="99" t="s">
        <v>81</v>
      </c>
      <c r="BV55" s="99" t="s">
        <v>75</v>
      </c>
      <c r="BW55" s="99" t="s">
        <v>82</v>
      </c>
      <c r="BX55" s="99" t="s">
        <v>5</v>
      </c>
      <c r="CL55" s="99" t="s">
        <v>19</v>
      </c>
      <c r="CM55" s="99" t="s">
        <v>83</v>
      </c>
    </row>
    <row r="56" spans="1:91" s="7" customFormat="1" ht="24.75" customHeight="1">
      <c r="A56" s="89" t="s">
        <v>77</v>
      </c>
      <c r="B56" s="90"/>
      <c r="C56" s="91"/>
      <c r="D56" s="356" t="s">
        <v>84</v>
      </c>
      <c r="E56" s="356"/>
      <c r="F56" s="356"/>
      <c r="G56" s="356"/>
      <c r="H56" s="356"/>
      <c r="I56" s="92"/>
      <c r="J56" s="356" t="s">
        <v>85</v>
      </c>
      <c r="K56" s="356"/>
      <c r="L56" s="356"/>
      <c r="M56" s="356"/>
      <c r="N56" s="356"/>
      <c r="O56" s="356"/>
      <c r="P56" s="356"/>
      <c r="Q56" s="356"/>
      <c r="R56" s="356"/>
      <c r="S56" s="356"/>
      <c r="T56" s="356"/>
      <c r="U56" s="356"/>
      <c r="V56" s="356"/>
      <c r="W56" s="356"/>
      <c r="X56" s="356"/>
      <c r="Y56" s="356"/>
      <c r="Z56" s="356"/>
      <c r="AA56" s="356"/>
      <c r="AB56" s="356"/>
      <c r="AC56" s="356"/>
      <c r="AD56" s="356"/>
      <c r="AE56" s="356"/>
      <c r="AF56" s="356"/>
      <c r="AG56" s="357">
        <f>'SO 101s - Sanace zemní pl...'!J30</f>
        <v>0</v>
      </c>
      <c r="AH56" s="358"/>
      <c r="AI56" s="358"/>
      <c r="AJ56" s="358"/>
      <c r="AK56" s="358"/>
      <c r="AL56" s="358"/>
      <c r="AM56" s="358"/>
      <c r="AN56" s="357">
        <f t="shared" si="0"/>
        <v>0</v>
      </c>
      <c r="AO56" s="358"/>
      <c r="AP56" s="358"/>
      <c r="AQ56" s="93" t="s">
        <v>80</v>
      </c>
      <c r="AR56" s="94"/>
      <c r="AS56" s="95">
        <v>0</v>
      </c>
      <c r="AT56" s="96">
        <f t="shared" si="1"/>
        <v>0</v>
      </c>
      <c r="AU56" s="97">
        <f>'SO 101s - Sanace zemní pl...'!P84</f>
        <v>0</v>
      </c>
      <c r="AV56" s="96">
        <f>'SO 101s - Sanace zemní pl...'!J33</f>
        <v>0</v>
      </c>
      <c r="AW56" s="96">
        <f>'SO 101s - Sanace zemní pl...'!J34</f>
        <v>0</v>
      </c>
      <c r="AX56" s="96">
        <f>'SO 101s - Sanace zemní pl...'!J35</f>
        <v>0</v>
      </c>
      <c r="AY56" s="96">
        <f>'SO 101s - Sanace zemní pl...'!J36</f>
        <v>0</v>
      </c>
      <c r="AZ56" s="96">
        <f>'SO 101s - Sanace zemní pl...'!F33</f>
        <v>0</v>
      </c>
      <c r="BA56" s="96">
        <f>'SO 101s - Sanace zemní pl...'!F34</f>
        <v>0</v>
      </c>
      <c r="BB56" s="96">
        <f>'SO 101s - Sanace zemní pl...'!F35</f>
        <v>0</v>
      </c>
      <c r="BC56" s="96">
        <f>'SO 101s - Sanace zemní pl...'!F36</f>
        <v>0</v>
      </c>
      <c r="BD56" s="98">
        <f>'SO 101s - Sanace zemní pl...'!F37</f>
        <v>0</v>
      </c>
      <c r="BT56" s="99" t="s">
        <v>81</v>
      </c>
      <c r="BV56" s="99" t="s">
        <v>75</v>
      </c>
      <c r="BW56" s="99" t="s">
        <v>86</v>
      </c>
      <c r="BX56" s="99" t="s">
        <v>5</v>
      </c>
      <c r="CL56" s="99" t="s">
        <v>19</v>
      </c>
      <c r="CM56" s="99" t="s">
        <v>83</v>
      </c>
    </row>
    <row r="57" spans="1:91" s="7" customFormat="1" ht="16.5" customHeight="1">
      <c r="A57" s="89" t="s">
        <v>77</v>
      </c>
      <c r="B57" s="90"/>
      <c r="C57" s="91"/>
      <c r="D57" s="356" t="s">
        <v>87</v>
      </c>
      <c r="E57" s="356"/>
      <c r="F57" s="356"/>
      <c r="G57" s="356"/>
      <c r="H57" s="356"/>
      <c r="I57" s="92"/>
      <c r="J57" s="356" t="s">
        <v>88</v>
      </c>
      <c r="K57" s="356"/>
      <c r="L57" s="356"/>
      <c r="M57" s="356"/>
      <c r="N57" s="356"/>
      <c r="O57" s="356"/>
      <c r="P57" s="356"/>
      <c r="Q57" s="356"/>
      <c r="R57" s="356"/>
      <c r="S57" s="356"/>
      <c r="T57" s="356"/>
      <c r="U57" s="356"/>
      <c r="V57" s="356"/>
      <c r="W57" s="356"/>
      <c r="X57" s="356"/>
      <c r="Y57" s="356"/>
      <c r="Z57" s="356"/>
      <c r="AA57" s="356"/>
      <c r="AB57" s="356"/>
      <c r="AC57" s="356"/>
      <c r="AD57" s="356"/>
      <c r="AE57" s="356"/>
      <c r="AF57" s="356"/>
      <c r="AG57" s="357">
        <f>'SO 401 - Veřejné osvětlení'!J30</f>
        <v>0</v>
      </c>
      <c r="AH57" s="358"/>
      <c r="AI57" s="358"/>
      <c r="AJ57" s="358"/>
      <c r="AK57" s="358"/>
      <c r="AL57" s="358"/>
      <c r="AM57" s="358"/>
      <c r="AN57" s="357">
        <f t="shared" si="0"/>
        <v>0</v>
      </c>
      <c r="AO57" s="358"/>
      <c r="AP57" s="358"/>
      <c r="AQ57" s="93" t="s">
        <v>80</v>
      </c>
      <c r="AR57" s="94"/>
      <c r="AS57" s="95">
        <v>0</v>
      </c>
      <c r="AT57" s="96">
        <f t="shared" si="1"/>
        <v>0</v>
      </c>
      <c r="AU57" s="97">
        <f>'SO 401 - Veřejné osvětlení'!P89</f>
        <v>0</v>
      </c>
      <c r="AV57" s="96">
        <f>'SO 401 - Veřejné osvětlení'!J33</f>
        <v>0</v>
      </c>
      <c r="AW57" s="96">
        <f>'SO 401 - Veřejné osvětlení'!J34</f>
        <v>0</v>
      </c>
      <c r="AX57" s="96">
        <f>'SO 401 - Veřejné osvětlení'!J35</f>
        <v>0</v>
      </c>
      <c r="AY57" s="96">
        <f>'SO 401 - Veřejné osvětlení'!J36</f>
        <v>0</v>
      </c>
      <c r="AZ57" s="96">
        <f>'SO 401 - Veřejné osvětlení'!F33</f>
        <v>0</v>
      </c>
      <c r="BA57" s="96">
        <f>'SO 401 - Veřejné osvětlení'!F34</f>
        <v>0</v>
      </c>
      <c r="BB57" s="96">
        <f>'SO 401 - Veřejné osvětlení'!F35</f>
        <v>0</v>
      </c>
      <c r="BC57" s="96">
        <f>'SO 401 - Veřejné osvětlení'!F36</f>
        <v>0</v>
      </c>
      <c r="BD57" s="98">
        <f>'SO 401 - Veřejné osvětlení'!F37</f>
        <v>0</v>
      </c>
      <c r="BT57" s="99" t="s">
        <v>81</v>
      </c>
      <c r="BV57" s="99" t="s">
        <v>75</v>
      </c>
      <c r="BW57" s="99" t="s">
        <v>89</v>
      </c>
      <c r="BX57" s="99" t="s">
        <v>5</v>
      </c>
      <c r="CL57" s="99" t="s">
        <v>28</v>
      </c>
      <c r="CM57" s="99" t="s">
        <v>83</v>
      </c>
    </row>
    <row r="58" spans="1:91" s="7" customFormat="1" ht="24.75" customHeight="1">
      <c r="A58" s="89" t="s">
        <v>77</v>
      </c>
      <c r="B58" s="90"/>
      <c r="C58" s="91"/>
      <c r="D58" s="356" t="s">
        <v>90</v>
      </c>
      <c r="E58" s="356"/>
      <c r="F58" s="356"/>
      <c r="G58" s="356"/>
      <c r="H58" s="356"/>
      <c r="I58" s="92"/>
      <c r="J58" s="356" t="s">
        <v>91</v>
      </c>
      <c r="K58" s="356"/>
      <c r="L58" s="356"/>
      <c r="M58" s="356"/>
      <c r="N58" s="356"/>
      <c r="O58" s="356"/>
      <c r="P58" s="356"/>
      <c r="Q58" s="356"/>
      <c r="R58" s="356"/>
      <c r="S58" s="356"/>
      <c r="T58" s="356"/>
      <c r="U58" s="356"/>
      <c r="V58" s="356"/>
      <c r="W58" s="356"/>
      <c r="X58" s="356"/>
      <c r="Y58" s="356"/>
      <c r="Z58" s="356"/>
      <c r="AA58" s="356"/>
      <c r="AB58" s="356"/>
      <c r="AC58" s="356"/>
      <c r="AD58" s="356"/>
      <c r="AE58" s="356"/>
      <c r="AF58" s="356"/>
      <c r="AG58" s="357">
        <f>'VRN 101 - Vedlejší rozpoč...'!J30</f>
        <v>0</v>
      </c>
      <c r="AH58" s="358"/>
      <c r="AI58" s="358"/>
      <c r="AJ58" s="358"/>
      <c r="AK58" s="358"/>
      <c r="AL58" s="358"/>
      <c r="AM58" s="358"/>
      <c r="AN58" s="357">
        <f t="shared" si="0"/>
        <v>0</v>
      </c>
      <c r="AO58" s="358"/>
      <c r="AP58" s="358"/>
      <c r="AQ58" s="93" t="s">
        <v>92</v>
      </c>
      <c r="AR58" s="94"/>
      <c r="AS58" s="95">
        <v>0</v>
      </c>
      <c r="AT58" s="96">
        <f t="shared" si="1"/>
        <v>0</v>
      </c>
      <c r="AU58" s="97">
        <f>'VRN 101 - Vedlejší rozpoč...'!P83</f>
        <v>0</v>
      </c>
      <c r="AV58" s="96">
        <f>'VRN 101 - Vedlejší rozpoč...'!J33</f>
        <v>0</v>
      </c>
      <c r="AW58" s="96">
        <f>'VRN 101 - Vedlejší rozpoč...'!J34</f>
        <v>0</v>
      </c>
      <c r="AX58" s="96">
        <f>'VRN 101 - Vedlejší rozpoč...'!J35</f>
        <v>0</v>
      </c>
      <c r="AY58" s="96">
        <f>'VRN 101 - Vedlejší rozpoč...'!J36</f>
        <v>0</v>
      </c>
      <c r="AZ58" s="96">
        <f>'VRN 101 - Vedlejší rozpoč...'!F33</f>
        <v>0</v>
      </c>
      <c r="BA58" s="96">
        <f>'VRN 101 - Vedlejší rozpoč...'!F34</f>
        <v>0</v>
      </c>
      <c r="BB58" s="96">
        <f>'VRN 101 - Vedlejší rozpoč...'!F35</f>
        <v>0</v>
      </c>
      <c r="BC58" s="96">
        <f>'VRN 101 - Vedlejší rozpoč...'!F36</f>
        <v>0</v>
      </c>
      <c r="BD58" s="98">
        <f>'VRN 101 - Vedlejší rozpoč...'!F37</f>
        <v>0</v>
      </c>
      <c r="BT58" s="99" t="s">
        <v>81</v>
      </c>
      <c r="BV58" s="99" t="s">
        <v>75</v>
      </c>
      <c r="BW58" s="99" t="s">
        <v>93</v>
      </c>
      <c r="BX58" s="99" t="s">
        <v>5</v>
      </c>
      <c r="CL58" s="99" t="s">
        <v>28</v>
      </c>
      <c r="CM58" s="99" t="s">
        <v>83</v>
      </c>
    </row>
    <row r="59" spans="1:91" s="7" customFormat="1" ht="24.75" customHeight="1">
      <c r="A59" s="89" t="s">
        <v>77</v>
      </c>
      <c r="B59" s="90"/>
      <c r="C59" s="91"/>
      <c r="D59" s="356" t="s">
        <v>94</v>
      </c>
      <c r="E59" s="356"/>
      <c r="F59" s="356"/>
      <c r="G59" s="356"/>
      <c r="H59" s="356"/>
      <c r="I59" s="92"/>
      <c r="J59" s="356" t="s">
        <v>95</v>
      </c>
      <c r="K59" s="356"/>
      <c r="L59" s="356"/>
      <c r="M59" s="356"/>
      <c r="N59" s="356"/>
      <c r="O59" s="356"/>
      <c r="P59" s="356"/>
      <c r="Q59" s="356"/>
      <c r="R59" s="356"/>
      <c r="S59" s="356"/>
      <c r="T59" s="356"/>
      <c r="U59" s="356"/>
      <c r="V59" s="356"/>
      <c r="W59" s="356"/>
      <c r="X59" s="356"/>
      <c r="Y59" s="356"/>
      <c r="Z59" s="356"/>
      <c r="AA59" s="356"/>
      <c r="AB59" s="356"/>
      <c r="AC59" s="356"/>
      <c r="AD59" s="356"/>
      <c r="AE59" s="356"/>
      <c r="AF59" s="356"/>
      <c r="AG59" s="357">
        <f>'VRN 401 - Vedlejší rozpoč...'!J30</f>
        <v>0</v>
      </c>
      <c r="AH59" s="358"/>
      <c r="AI59" s="358"/>
      <c r="AJ59" s="358"/>
      <c r="AK59" s="358"/>
      <c r="AL59" s="358"/>
      <c r="AM59" s="358"/>
      <c r="AN59" s="357">
        <f t="shared" si="0"/>
        <v>0</v>
      </c>
      <c r="AO59" s="358"/>
      <c r="AP59" s="358"/>
      <c r="AQ59" s="93" t="s">
        <v>92</v>
      </c>
      <c r="AR59" s="94"/>
      <c r="AS59" s="100">
        <v>0</v>
      </c>
      <c r="AT59" s="101">
        <f t="shared" si="1"/>
        <v>0</v>
      </c>
      <c r="AU59" s="102">
        <f>'VRN 401 - Vedlejší rozpoč...'!P83</f>
        <v>0</v>
      </c>
      <c r="AV59" s="101">
        <f>'VRN 401 - Vedlejší rozpoč...'!J33</f>
        <v>0</v>
      </c>
      <c r="AW59" s="101">
        <f>'VRN 401 - Vedlejší rozpoč...'!J34</f>
        <v>0</v>
      </c>
      <c r="AX59" s="101">
        <f>'VRN 401 - Vedlejší rozpoč...'!J35</f>
        <v>0</v>
      </c>
      <c r="AY59" s="101">
        <f>'VRN 401 - Vedlejší rozpoč...'!J36</f>
        <v>0</v>
      </c>
      <c r="AZ59" s="101">
        <f>'VRN 401 - Vedlejší rozpoč...'!F33</f>
        <v>0</v>
      </c>
      <c r="BA59" s="101">
        <f>'VRN 401 - Vedlejší rozpoč...'!F34</f>
        <v>0</v>
      </c>
      <c r="BB59" s="101">
        <f>'VRN 401 - Vedlejší rozpoč...'!F35</f>
        <v>0</v>
      </c>
      <c r="BC59" s="101">
        <f>'VRN 401 - Vedlejší rozpoč...'!F36</f>
        <v>0</v>
      </c>
      <c r="BD59" s="103">
        <f>'VRN 401 - Vedlejší rozpoč...'!F37</f>
        <v>0</v>
      </c>
      <c r="BT59" s="99" t="s">
        <v>81</v>
      </c>
      <c r="BV59" s="99" t="s">
        <v>75</v>
      </c>
      <c r="BW59" s="99" t="s">
        <v>96</v>
      </c>
      <c r="BX59" s="99" t="s">
        <v>5</v>
      </c>
      <c r="CL59" s="99" t="s">
        <v>28</v>
      </c>
      <c r="CM59" s="99" t="s">
        <v>83</v>
      </c>
    </row>
    <row r="60" spans="1:91" s="2" customFormat="1" ht="30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42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</row>
    <row r="61" spans="1:91" s="2" customFormat="1" ht="6.95" customHeight="1">
      <c r="A61" s="37"/>
      <c r="B61" s="50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42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</row>
  </sheetData>
  <sheetProtection algorithmName="SHA-512" hashValue="a74iR85FFLRicG+AKm1JcfONq7yNlRufoJY9MlNRA8lT/qLWSeP4RNXzAHi+3PNAbCvLLjJe2k8cw10Uenbytw==" saltValue="9+y4ePYxn5LUA/LvEun4VXk3tt0NoDlsR1QBnmEMSx+RbSJWffRpaKoJ+2bcvjBrgCdg5ht5VLQSjWtu3qzX8w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SO 101 - Komunikace a zpe...'!C2" display="/" xr:uid="{00000000-0004-0000-0000-000000000000}"/>
    <hyperlink ref="A56" location="'SO 101s - Sanace zemní pl...'!C2" display="/" xr:uid="{00000000-0004-0000-0000-000001000000}"/>
    <hyperlink ref="A57" location="'SO 401 - Veřejné osvětlení'!C2" display="/" xr:uid="{00000000-0004-0000-0000-000002000000}"/>
    <hyperlink ref="A58" location="'VRN 101 - Vedlejší rozpoč...'!C2" display="/" xr:uid="{00000000-0004-0000-0000-000003000000}"/>
    <hyperlink ref="A59" location="'VRN 401 - Vedlejší rozpoč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2:BM862"/>
  <sheetViews>
    <sheetView showGridLines="0" topLeftCell="A791" workbookViewId="0">
      <selection activeCell="I814" sqref="I814"/>
    </sheetView>
  </sheetViews>
  <sheetFormatPr defaultRowHeight="15"/>
  <cols>
    <col min="1" max="1" width="8.33203125" style="1" customWidth="1"/>
    <col min="2" max="2" width="1.1640625" style="1" customWidth="1"/>
    <col min="3" max="3" width="5.832031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20" t="s">
        <v>82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83</v>
      </c>
    </row>
    <row r="4" spans="1:46" s="1" customFormat="1" ht="24.95" customHeight="1">
      <c r="B4" s="23"/>
      <c r="D4" s="106" t="s">
        <v>97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1" t="str">
        <f>'Rekapitulace stavby'!K6</f>
        <v>Teplice - Rekonstrukce ulice Francouzská</v>
      </c>
      <c r="F7" s="382"/>
      <c r="G7" s="382"/>
      <c r="H7" s="382"/>
      <c r="L7" s="23"/>
    </row>
    <row r="8" spans="1:46" s="2" customFormat="1" ht="12" customHeight="1">
      <c r="A8" s="37"/>
      <c r="B8" s="42"/>
      <c r="C8" s="37"/>
      <c r="D8" s="108" t="s">
        <v>98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3" t="s">
        <v>99</v>
      </c>
      <c r="F9" s="384"/>
      <c r="G9" s="384"/>
      <c r="H9" s="384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21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22</v>
      </c>
      <c r="E12" s="37"/>
      <c r="F12" s="110" t="s">
        <v>23</v>
      </c>
      <c r="G12" s="37"/>
      <c r="H12" s="37"/>
      <c r="I12" s="108" t="s">
        <v>24</v>
      </c>
      <c r="J12" s="111" t="str">
        <f>'Rekapitulace stavby'!AN8</f>
        <v>30. 11. 2025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26</v>
      </c>
      <c r="E14" s="37"/>
      <c r="F14" s="37"/>
      <c r="G14" s="37"/>
      <c r="H14" s="37"/>
      <c r="I14" s="108" t="s">
        <v>27</v>
      </c>
      <c r="J14" s="110" t="str">
        <f>IF('Rekapitulace stavby'!AN10="","",'Rekapitulace stavby'!AN10)</f>
        <v/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tr">
        <f>IF('Rekapitulace stavby'!E11="","",'Rekapitulace stavby'!E11)</f>
        <v xml:space="preserve"> </v>
      </c>
      <c r="F15" s="37"/>
      <c r="G15" s="37"/>
      <c r="H15" s="37"/>
      <c r="I15" s="108" t="s">
        <v>30</v>
      </c>
      <c r="J15" s="110" t="str">
        <f>IF('Rekapitulace stavby'!AN11="","",'Rekapitulace stavby'!AN11)</f>
        <v/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31</v>
      </c>
      <c r="E17" s="37"/>
      <c r="F17" s="37"/>
      <c r="G17" s="37"/>
      <c r="H17" s="37"/>
      <c r="I17" s="108" t="s">
        <v>27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5" t="str">
        <f>'Rekapitulace stavby'!E14</f>
        <v>Vyplň údaj</v>
      </c>
      <c r="F18" s="386"/>
      <c r="G18" s="386"/>
      <c r="H18" s="386"/>
      <c r="I18" s="108" t="s">
        <v>30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33</v>
      </c>
      <c r="E20" s="37"/>
      <c r="F20" s="37"/>
      <c r="G20" s="37"/>
      <c r="H20" s="37"/>
      <c r="I20" s="108" t="s">
        <v>27</v>
      </c>
      <c r="J20" s="110" t="s">
        <v>28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">
        <v>34</v>
      </c>
      <c r="F21" s="37"/>
      <c r="G21" s="37"/>
      <c r="H21" s="37"/>
      <c r="I21" s="108" t="s">
        <v>30</v>
      </c>
      <c r="J21" s="110" t="s">
        <v>28</v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36</v>
      </c>
      <c r="E23" s="37"/>
      <c r="F23" s="37"/>
      <c r="G23" s="37"/>
      <c r="H23" s="37"/>
      <c r="I23" s="108" t="s">
        <v>27</v>
      </c>
      <c r="J23" s="110" t="str">
        <f>IF('Rekapitulace stavby'!AN19="","",'Rekapitulace stavby'!AN19)</f>
        <v/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tr">
        <f>IF('Rekapitulace stavby'!E20="","",'Rekapitulace stavby'!E20)</f>
        <v xml:space="preserve"> </v>
      </c>
      <c r="F24" s="37"/>
      <c r="G24" s="37"/>
      <c r="H24" s="37"/>
      <c r="I24" s="108" t="s">
        <v>30</v>
      </c>
      <c r="J24" s="110" t="str">
        <f>IF('Rekapitulace stavby'!AN20="","",'Rekapitulace stavby'!AN20)</f>
        <v/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37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87" t="s">
        <v>28</v>
      </c>
      <c r="F27" s="387"/>
      <c r="G27" s="387"/>
      <c r="H27" s="387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39</v>
      </c>
      <c r="E30" s="37"/>
      <c r="F30" s="37"/>
      <c r="G30" s="37"/>
      <c r="H30" s="37"/>
      <c r="I30" s="37"/>
      <c r="J30" s="117">
        <f>ROUND(J94,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41</v>
      </c>
      <c r="G32" s="37"/>
      <c r="H32" s="37"/>
      <c r="I32" s="118" t="s">
        <v>40</v>
      </c>
      <c r="J32" s="118" t="s">
        <v>42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43</v>
      </c>
      <c r="E33" s="108" t="s">
        <v>44</v>
      </c>
      <c r="F33" s="120">
        <f>ROUND((SUM(BE94:BE838)),  2)</f>
        <v>0</v>
      </c>
      <c r="G33" s="37"/>
      <c r="H33" s="37"/>
      <c r="I33" s="121">
        <v>0.21</v>
      </c>
      <c r="J33" s="120">
        <f>ROUND(((SUM(BE94:BE838))*I33),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45</v>
      </c>
      <c r="F34" s="120">
        <f>ROUND((SUM(BF94:BF838)),  2)</f>
        <v>0</v>
      </c>
      <c r="G34" s="37"/>
      <c r="H34" s="37"/>
      <c r="I34" s="121">
        <v>0.12</v>
      </c>
      <c r="J34" s="120">
        <f>ROUND(((SUM(BF94:BF838))*I34),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46</v>
      </c>
      <c r="F35" s="120">
        <f>ROUND((SUM(BG94:BG838)),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47</v>
      </c>
      <c r="F36" s="120">
        <f>ROUND((SUM(BH94:BH838)),  2)</f>
        <v>0</v>
      </c>
      <c r="G36" s="37"/>
      <c r="H36" s="37"/>
      <c r="I36" s="121">
        <v>0.12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48</v>
      </c>
      <c r="F37" s="120">
        <f>ROUND((SUM(BI94:BI838)),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49</v>
      </c>
      <c r="E39" s="124"/>
      <c r="F39" s="124"/>
      <c r="G39" s="125" t="s">
        <v>50</v>
      </c>
      <c r="H39" s="126" t="s">
        <v>51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100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88" t="str">
        <f>E7</f>
        <v>Teplice - Rekonstrukce ulice Francouzská</v>
      </c>
      <c r="F48" s="389"/>
      <c r="G48" s="389"/>
      <c r="H48" s="389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98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41" t="str">
        <f>E9</f>
        <v>SO 101 - Komunikace a zpevněné plochy</v>
      </c>
      <c r="F50" s="390"/>
      <c r="G50" s="390"/>
      <c r="H50" s="390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22</v>
      </c>
      <c r="D52" s="39"/>
      <c r="E52" s="39"/>
      <c r="F52" s="30" t="str">
        <f>F12</f>
        <v>Teplice</v>
      </c>
      <c r="G52" s="39"/>
      <c r="H52" s="39"/>
      <c r="I52" s="32" t="s">
        <v>24</v>
      </c>
      <c r="J52" s="62" t="str">
        <f>IF(J12="","",J12)</f>
        <v>30. 11. 2025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>
      <c r="A54" s="37"/>
      <c r="B54" s="38"/>
      <c r="C54" s="32" t="s">
        <v>26</v>
      </c>
      <c r="D54" s="39"/>
      <c r="E54" s="39"/>
      <c r="F54" s="30" t="str">
        <f>E15</f>
        <v xml:space="preserve"> </v>
      </c>
      <c r="G54" s="39"/>
      <c r="H54" s="39"/>
      <c r="I54" s="32" t="s">
        <v>33</v>
      </c>
      <c r="J54" s="35" t="str">
        <f>E21</f>
        <v>Projekce dopravní Filip, s.r.o.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31</v>
      </c>
      <c r="D55" s="39"/>
      <c r="E55" s="39"/>
      <c r="F55" s="30" t="str">
        <f>IF(E18="","",E18)</f>
        <v>Vyplň údaj</v>
      </c>
      <c r="G55" s="39"/>
      <c r="H55" s="39"/>
      <c r="I55" s="32" t="s">
        <v>36</v>
      </c>
      <c r="J55" s="35" t="str">
        <f>E24</f>
        <v xml:space="preserve"> 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101</v>
      </c>
      <c r="D57" s="134"/>
      <c r="E57" s="134"/>
      <c r="F57" s="134"/>
      <c r="G57" s="134"/>
      <c r="H57" s="134"/>
      <c r="I57" s="134"/>
      <c r="J57" s="135" t="s">
        <v>102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71</v>
      </c>
      <c r="D59" s="39"/>
      <c r="E59" s="39"/>
      <c r="F59" s="39"/>
      <c r="G59" s="39"/>
      <c r="H59" s="39"/>
      <c r="I59" s="39"/>
      <c r="J59" s="80">
        <f>J94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103</v>
      </c>
    </row>
    <row r="60" spans="1:47" s="9" customFormat="1" ht="24.95" customHeight="1">
      <c r="B60" s="137"/>
      <c r="C60" s="138"/>
      <c r="D60" s="139" t="s">
        <v>104</v>
      </c>
      <c r="E60" s="140"/>
      <c r="F60" s="140"/>
      <c r="G60" s="140"/>
      <c r="H60" s="140"/>
      <c r="I60" s="140"/>
      <c r="J60" s="141">
        <f>J95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105</v>
      </c>
      <c r="E61" s="146"/>
      <c r="F61" s="146"/>
      <c r="G61" s="146"/>
      <c r="H61" s="146"/>
      <c r="I61" s="146"/>
      <c r="J61" s="147">
        <f>J96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106</v>
      </c>
      <c r="E62" s="146"/>
      <c r="F62" s="146"/>
      <c r="G62" s="146"/>
      <c r="H62" s="146"/>
      <c r="I62" s="146"/>
      <c r="J62" s="147">
        <f>J230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107</v>
      </c>
      <c r="E63" s="146"/>
      <c r="F63" s="146"/>
      <c r="G63" s="146"/>
      <c r="H63" s="146"/>
      <c r="I63" s="146"/>
      <c r="J63" s="147">
        <f>J251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108</v>
      </c>
      <c r="E64" s="146"/>
      <c r="F64" s="146"/>
      <c r="G64" s="146"/>
      <c r="H64" s="146"/>
      <c r="I64" s="146"/>
      <c r="J64" s="147">
        <f>J268</f>
        <v>0</v>
      </c>
      <c r="K64" s="144"/>
      <c r="L64" s="148"/>
    </row>
    <row r="65" spans="1:31" s="10" customFormat="1" ht="19.899999999999999" customHeight="1">
      <c r="B65" s="143"/>
      <c r="C65" s="144"/>
      <c r="D65" s="145" t="s">
        <v>109</v>
      </c>
      <c r="E65" s="146"/>
      <c r="F65" s="146"/>
      <c r="G65" s="146"/>
      <c r="H65" s="146"/>
      <c r="I65" s="146"/>
      <c r="J65" s="147">
        <f>J279</f>
        <v>0</v>
      </c>
      <c r="K65" s="144"/>
      <c r="L65" s="148"/>
    </row>
    <row r="66" spans="1:31" s="10" customFormat="1" ht="19.899999999999999" customHeight="1">
      <c r="B66" s="143"/>
      <c r="C66" s="144"/>
      <c r="D66" s="145" t="s">
        <v>110</v>
      </c>
      <c r="E66" s="146"/>
      <c r="F66" s="146"/>
      <c r="G66" s="146"/>
      <c r="H66" s="146"/>
      <c r="I66" s="146"/>
      <c r="J66" s="147">
        <f>J392</f>
        <v>0</v>
      </c>
      <c r="K66" s="144"/>
      <c r="L66" s="148"/>
    </row>
    <row r="67" spans="1:31" s="10" customFormat="1" ht="19.899999999999999" customHeight="1">
      <c r="B67" s="143"/>
      <c r="C67" s="144"/>
      <c r="D67" s="145" t="s">
        <v>111</v>
      </c>
      <c r="E67" s="146"/>
      <c r="F67" s="146"/>
      <c r="G67" s="146"/>
      <c r="H67" s="146"/>
      <c r="I67" s="146"/>
      <c r="J67" s="147">
        <f>J484</f>
        <v>0</v>
      </c>
      <c r="K67" s="144"/>
      <c r="L67" s="148"/>
    </row>
    <row r="68" spans="1:31" s="10" customFormat="1" ht="14.85" customHeight="1">
      <c r="B68" s="143"/>
      <c r="C68" s="144"/>
      <c r="D68" s="145" t="s">
        <v>112</v>
      </c>
      <c r="E68" s="146"/>
      <c r="F68" s="146"/>
      <c r="G68" s="146"/>
      <c r="H68" s="146"/>
      <c r="I68" s="146"/>
      <c r="J68" s="147">
        <f>J630</f>
        <v>0</v>
      </c>
      <c r="K68" s="144"/>
      <c r="L68" s="148"/>
    </row>
    <row r="69" spans="1:31" s="10" customFormat="1" ht="19.899999999999999" customHeight="1">
      <c r="B69" s="143"/>
      <c r="C69" s="144"/>
      <c r="D69" s="145" t="s">
        <v>113</v>
      </c>
      <c r="E69" s="146"/>
      <c r="F69" s="146"/>
      <c r="G69" s="146"/>
      <c r="H69" s="146"/>
      <c r="I69" s="146"/>
      <c r="J69" s="147">
        <f>J697</f>
        <v>0</v>
      </c>
      <c r="K69" s="144"/>
      <c r="L69" s="148"/>
    </row>
    <row r="70" spans="1:31" s="10" customFormat="1" ht="19.899999999999999" customHeight="1">
      <c r="B70" s="143"/>
      <c r="C70" s="144"/>
      <c r="D70" s="145" t="s">
        <v>114</v>
      </c>
      <c r="E70" s="146"/>
      <c r="F70" s="146"/>
      <c r="G70" s="146"/>
      <c r="H70" s="146"/>
      <c r="I70" s="146"/>
      <c r="J70" s="147">
        <f>J742</f>
        <v>0</v>
      </c>
      <c r="K70" s="144"/>
      <c r="L70" s="148"/>
    </row>
    <row r="71" spans="1:31" s="9" customFormat="1" ht="24.95" customHeight="1">
      <c r="B71" s="137"/>
      <c r="C71" s="138"/>
      <c r="D71" s="139" t="s">
        <v>115</v>
      </c>
      <c r="E71" s="140"/>
      <c r="F71" s="140"/>
      <c r="G71" s="140"/>
      <c r="H71" s="140"/>
      <c r="I71" s="140"/>
      <c r="J71" s="141">
        <f>J746</f>
        <v>0</v>
      </c>
      <c r="K71" s="138"/>
      <c r="L71" s="142"/>
    </row>
    <row r="72" spans="1:31" s="10" customFormat="1" ht="19.899999999999999" customHeight="1">
      <c r="B72" s="143"/>
      <c r="C72" s="144"/>
      <c r="D72" s="145" t="s">
        <v>116</v>
      </c>
      <c r="E72" s="146"/>
      <c r="F72" s="146"/>
      <c r="G72" s="146"/>
      <c r="H72" s="146"/>
      <c r="I72" s="146"/>
      <c r="J72" s="147">
        <f>J747</f>
        <v>0</v>
      </c>
      <c r="K72" s="144"/>
      <c r="L72" s="148"/>
    </row>
    <row r="73" spans="1:31" s="10" customFormat="1" ht="19.899999999999999" customHeight="1">
      <c r="B73" s="143"/>
      <c r="C73" s="144"/>
      <c r="D73" s="145" t="s">
        <v>117</v>
      </c>
      <c r="E73" s="146"/>
      <c r="F73" s="146"/>
      <c r="G73" s="146"/>
      <c r="H73" s="146"/>
      <c r="I73" s="146"/>
      <c r="J73" s="147">
        <f>J753</f>
        <v>0</v>
      </c>
      <c r="K73" s="144"/>
      <c r="L73" s="148"/>
    </row>
    <row r="74" spans="1:31" s="10" customFormat="1" ht="19.899999999999999" customHeight="1">
      <c r="B74" s="143"/>
      <c r="C74" s="144"/>
      <c r="D74" s="145" t="s">
        <v>118</v>
      </c>
      <c r="E74" s="146"/>
      <c r="F74" s="146"/>
      <c r="G74" s="146"/>
      <c r="H74" s="146"/>
      <c r="I74" s="146"/>
      <c r="J74" s="147">
        <f>J762</f>
        <v>0</v>
      </c>
      <c r="K74" s="144"/>
      <c r="L74" s="148"/>
    </row>
    <row r="75" spans="1:31" s="2" customFormat="1" ht="21.75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6.95" customHeight="1">
      <c r="A76" s="37"/>
      <c r="B76" s="50"/>
      <c r="C76" s="51"/>
      <c r="D76" s="51"/>
      <c r="E76" s="51"/>
      <c r="F76" s="51"/>
      <c r="G76" s="51"/>
      <c r="H76" s="51"/>
      <c r="I76" s="51"/>
      <c r="J76" s="51"/>
      <c r="K76" s="51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80" spans="1:31" s="2" customFormat="1" ht="6.95" customHeight="1">
      <c r="A80" s="37"/>
      <c r="B80" s="52"/>
      <c r="C80" s="53"/>
      <c r="D80" s="53"/>
      <c r="E80" s="53"/>
      <c r="F80" s="53"/>
      <c r="G80" s="53"/>
      <c r="H80" s="53"/>
      <c r="I80" s="53"/>
      <c r="J80" s="53"/>
      <c r="K80" s="53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3" s="2" customFormat="1" ht="24.95" customHeight="1">
      <c r="A81" s="37"/>
      <c r="B81" s="38"/>
      <c r="C81" s="26" t="s">
        <v>119</v>
      </c>
      <c r="D81" s="39"/>
      <c r="E81" s="39"/>
      <c r="F81" s="39"/>
      <c r="G81" s="39"/>
      <c r="H81" s="39"/>
      <c r="I81" s="39"/>
      <c r="J81" s="39"/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3" s="2" customFormat="1" ht="6.95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3" s="2" customFormat="1" ht="12" customHeight="1">
      <c r="A83" s="37"/>
      <c r="B83" s="38"/>
      <c r="C83" s="32" t="s">
        <v>16</v>
      </c>
      <c r="D83" s="39"/>
      <c r="E83" s="39"/>
      <c r="F83" s="39"/>
      <c r="G83" s="39"/>
      <c r="H83" s="39"/>
      <c r="I83" s="39"/>
      <c r="J83" s="39"/>
      <c r="K83" s="39"/>
      <c r="L83" s="10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3" s="2" customFormat="1" ht="16.5" customHeight="1">
      <c r="A84" s="37"/>
      <c r="B84" s="38"/>
      <c r="C84" s="39"/>
      <c r="D84" s="39"/>
      <c r="E84" s="388" t="str">
        <f>E7</f>
        <v>Teplice - Rekonstrukce ulice Francouzská</v>
      </c>
      <c r="F84" s="389"/>
      <c r="G84" s="389"/>
      <c r="H84" s="389"/>
      <c r="I84" s="39"/>
      <c r="J84" s="39"/>
      <c r="K84" s="39"/>
      <c r="L84" s="10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3" s="2" customFormat="1" ht="12" customHeight="1">
      <c r="A85" s="37"/>
      <c r="B85" s="38"/>
      <c r="C85" s="32" t="s">
        <v>98</v>
      </c>
      <c r="D85" s="39"/>
      <c r="E85" s="39"/>
      <c r="F85" s="39"/>
      <c r="G85" s="39"/>
      <c r="H85" s="39"/>
      <c r="I85" s="39"/>
      <c r="J85" s="39"/>
      <c r="K85" s="39"/>
      <c r="L85" s="10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3" s="2" customFormat="1" ht="16.5" customHeight="1">
      <c r="A86" s="37"/>
      <c r="B86" s="38"/>
      <c r="C86" s="39"/>
      <c r="D86" s="39"/>
      <c r="E86" s="341" t="str">
        <f>E9</f>
        <v>SO 101 - Komunikace a zpevněné plochy</v>
      </c>
      <c r="F86" s="390"/>
      <c r="G86" s="390"/>
      <c r="H86" s="390"/>
      <c r="I86" s="39"/>
      <c r="J86" s="39"/>
      <c r="K86" s="39"/>
      <c r="L86" s="10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63" s="2" customFormat="1" ht="6.95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0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pans="1:63" s="2" customFormat="1" ht="12" customHeight="1">
      <c r="A88" s="37"/>
      <c r="B88" s="38"/>
      <c r="C88" s="32" t="s">
        <v>22</v>
      </c>
      <c r="D88" s="39"/>
      <c r="E88" s="39"/>
      <c r="F88" s="30" t="str">
        <f>F12</f>
        <v>Teplice</v>
      </c>
      <c r="G88" s="39"/>
      <c r="H88" s="39"/>
      <c r="I88" s="32" t="s">
        <v>24</v>
      </c>
      <c r="J88" s="62" t="str">
        <f>IF(J12="","",J12)</f>
        <v>30. 11. 2025</v>
      </c>
      <c r="K88" s="39"/>
      <c r="L88" s="10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pans="1:63" s="2" customFormat="1" ht="6.95" customHeight="1">
      <c r="A89" s="37"/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109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pans="1:63" s="2" customFormat="1" ht="25.7" customHeight="1">
      <c r="A90" s="37"/>
      <c r="B90" s="38"/>
      <c r="C90" s="32" t="s">
        <v>26</v>
      </c>
      <c r="D90" s="39"/>
      <c r="E90" s="39"/>
      <c r="F90" s="30" t="str">
        <f>E15</f>
        <v xml:space="preserve"> </v>
      </c>
      <c r="G90" s="39"/>
      <c r="H90" s="39"/>
      <c r="I90" s="32" t="s">
        <v>33</v>
      </c>
      <c r="J90" s="35" t="str">
        <f>E21</f>
        <v>Projekce dopravní Filip, s.r.o.</v>
      </c>
      <c r="K90" s="39"/>
      <c r="L90" s="109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pans="1:63" s="2" customFormat="1" ht="15.2" customHeight="1">
      <c r="A91" s="37"/>
      <c r="B91" s="38"/>
      <c r="C91" s="32" t="s">
        <v>31</v>
      </c>
      <c r="D91" s="39"/>
      <c r="E91" s="39"/>
      <c r="F91" s="30" t="str">
        <f>IF(E18="","",E18)</f>
        <v>Vyplň údaj</v>
      </c>
      <c r="G91" s="39"/>
      <c r="H91" s="39"/>
      <c r="I91" s="32" t="s">
        <v>36</v>
      </c>
      <c r="J91" s="35" t="str">
        <f>E24</f>
        <v xml:space="preserve"> </v>
      </c>
      <c r="K91" s="39"/>
      <c r="L91" s="109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pans="1:63" s="2" customFormat="1" ht="10.35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109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pans="1:63" s="11" customFormat="1" ht="29.25" customHeight="1">
      <c r="A93" s="149"/>
      <c r="B93" s="150"/>
      <c r="C93" s="151" t="s">
        <v>120</v>
      </c>
      <c r="D93" s="152" t="s">
        <v>58</v>
      </c>
      <c r="E93" s="152" t="s">
        <v>54</v>
      </c>
      <c r="F93" s="152" t="s">
        <v>55</v>
      </c>
      <c r="G93" s="152" t="s">
        <v>121</v>
      </c>
      <c r="H93" s="152" t="s">
        <v>122</v>
      </c>
      <c r="I93" s="152" t="s">
        <v>123</v>
      </c>
      <c r="J93" s="152" t="s">
        <v>102</v>
      </c>
      <c r="K93" s="153" t="s">
        <v>124</v>
      </c>
      <c r="L93" s="154"/>
      <c r="M93" s="71" t="s">
        <v>28</v>
      </c>
      <c r="N93" s="72" t="s">
        <v>43</v>
      </c>
      <c r="O93" s="72" t="s">
        <v>125</v>
      </c>
      <c r="P93" s="72" t="s">
        <v>126</v>
      </c>
      <c r="Q93" s="72" t="s">
        <v>127</v>
      </c>
      <c r="R93" s="72" t="s">
        <v>128</v>
      </c>
      <c r="S93" s="72" t="s">
        <v>129</v>
      </c>
      <c r="T93" s="73" t="s">
        <v>130</v>
      </c>
      <c r="U93" s="149"/>
      <c r="V93" s="149"/>
      <c r="W93" s="149"/>
      <c r="X93" s="149"/>
      <c r="Y93" s="149"/>
      <c r="Z93" s="149"/>
      <c r="AA93" s="149"/>
      <c r="AB93" s="149"/>
      <c r="AC93" s="149"/>
      <c r="AD93" s="149"/>
      <c r="AE93" s="149"/>
    </row>
    <row r="94" spans="1:63" s="2" customFormat="1" ht="22.9" customHeight="1">
      <c r="A94" s="37"/>
      <c r="B94" s="38"/>
      <c r="C94" s="78" t="s">
        <v>131</v>
      </c>
      <c r="D94" s="39"/>
      <c r="E94" s="39"/>
      <c r="F94" s="39"/>
      <c r="G94" s="39"/>
      <c r="H94" s="39"/>
      <c r="I94" s="39"/>
      <c r="J94" s="155">
        <f>BK94</f>
        <v>0</v>
      </c>
      <c r="K94" s="39"/>
      <c r="L94" s="42"/>
      <c r="M94" s="74"/>
      <c r="N94" s="156"/>
      <c r="O94" s="75"/>
      <c r="P94" s="157">
        <f>P95+P746</f>
        <v>0</v>
      </c>
      <c r="Q94" s="75"/>
      <c r="R94" s="157">
        <f>R95+R746</f>
        <v>1320.6560944300002</v>
      </c>
      <c r="S94" s="75"/>
      <c r="T94" s="158">
        <f>T95+T746</f>
        <v>2037.4659349999999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20" t="s">
        <v>72</v>
      </c>
      <c r="AU94" s="20" t="s">
        <v>103</v>
      </c>
      <c r="BK94" s="159">
        <f>BK95+BK746</f>
        <v>0</v>
      </c>
    </row>
    <row r="95" spans="1:63" s="12" customFormat="1" ht="25.9" customHeight="1">
      <c r="B95" s="160"/>
      <c r="C95" s="161"/>
      <c r="D95" s="162" t="s">
        <v>72</v>
      </c>
      <c r="E95" s="163" t="s">
        <v>132</v>
      </c>
      <c r="F95" s="163" t="s">
        <v>133</v>
      </c>
      <c r="G95" s="161"/>
      <c r="H95" s="161"/>
      <c r="I95" s="164"/>
      <c r="J95" s="165">
        <f>BK95</f>
        <v>0</v>
      </c>
      <c r="K95" s="161"/>
      <c r="L95" s="166"/>
      <c r="M95" s="167"/>
      <c r="N95" s="168"/>
      <c r="O95" s="168"/>
      <c r="P95" s="169">
        <f>P96+P230+P251+P268+P279+P392+P484+P697+P742</f>
        <v>0</v>
      </c>
      <c r="Q95" s="168"/>
      <c r="R95" s="169">
        <f>R96+R230+R251+R268+R279+R392+R484+R697+R742</f>
        <v>1318.6386027800002</v>
      </c>
      <c r="S95" s="168"/>
      <c r="T95" s="170">
        <f>T96+T230+T251+T268+T279+T392+T484+T697+T742</f>
        <v>2037.4659349999999</v>
      </c>
      <c r="AR95" s="171" t="s">
        <v>81</v>
      </c>
      <c r="AT95" s="172" t="s">
        <v>72</v>
      </c>
      <c r="AU95" s="172" t="s">
        <v>73</v>
      </c>
      <c r="AY95" s="171" t="s">
        <v>134</v>
      </c>
      <c r="BK95" s="173">
        <f>BK96+BK230+BK251+BK268+BK279+BK392+BK484+BK697+BK742</f>
        <v>0</v>
      </c>
    </row>
    <row r="96" spans="1:63" s="12" customFormat="1" ht="22.9" customHeight="1">
      <c r="B96" s="160"/>
      <c r="C96" s="161"/>
      <c r="D96" s="162" t="s">
        <v>72</v>
      </c>
      <c r="E96" s="174" t="s">
        <v>81</v>
      </c>
      <c r="F96" s="174" t="s">
        <v>135</v>
      </c>
      <c r="G96" s="161"/>
      <c r="H96" s="161"/>
      <c r="I96" s="164"/>
      <c r="J96" s="175">
        <f>BK96</f>
        <v>0</v>
      </c>
      <c r="K96" s="161"/>
      <c r="L96" s="166"/>
      <c r="M96" s="167"/>
      <c r="N96" s="168"/>
      <c r="O96" s="168"/>
      <c r="P96" s="169">
        <f>SUM(P97:P229)</f>
        <v>0</v>
      </c>
      <c r="Q96" s="168"/>
      <c r="R96" s="169">
        <f>SUM(R97:R229)</f>
        <v>320.27432100000004</v>
      </c>
      <c r="S96" s="168"/>
      <c r="T96" s="170">
        <f>SUM(T97:T229)</f>
        <v>0</v>
      </c>
      <c r="AR96" s="171" t="s">
        <v>81</v>
      </c>
      <c r="AT96" s="172" t="s">
        <v>72</v>
      </c>
      <c r="AU96" s="172" t="s">
        <v>81</v>
      </c>
      <c r="AY96" s="171" t="s">
        <v>134</v>
      </c>
      <c r="BK96" s="173">
        <f>SUM(BK97:BK229)</f>
        <v>0</v>
      </c>
    </row>
    <row r="97" spans="1:65" s="2" customFormat="1" ht="33" customHeight="1">
      <c r="A97" s="37"/>
      <c r="B97" s="38"/>
      <c r="C97" s="176" t="s">
        <v>81</v>
      </c>
      <c r="D97" s="176" t="s">
        <v>136</v>
      </c>
      <c r="E97" s="177" t="s">
        <v>137</v>
      </c>
      <c r="F97" s="178" t="s">
        <v>138</v>
      </c>
      <c r="G97" s="179" t="s">
        <v>139</v>
      </c>
      <c r="H97" s="180">
        <v>91.608000000000004</v>
      </c>
      <c r="I97" s="181"/>
      <c r="J97" s="182">
        <f>ROUND(I97*H97,2)</f>
        <v>0</v>
      </c>
      <c r="K97" s="178" t="s">
        <v>140</v>
      </c>
      <c r="L97" s="42"/>
      <c r="M97" s="183" t="s">
        <v>28</v>
      </c>
      <c r="N97" s="184" t="s">
        <v>44</v>
      </c>
      <c r="O97" s="67"/>
      <c r="P97" s="185">
        <f>O97*H97</f>
        <v>0</v>
      </c>
      <c r="Q97" s="185">
        <v>0</v>
      </c>
      <c r="R97" s="185">
        <f>Q97*H97</f>
        <v>0</v>
      </c>
      <c r="S97" s="185">
        <v>0</v>
      </c>
      <c r="T97" s="186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87" t="s">
        <v>141</v>
      </c>
      <c r="AT97" s="187" t="s">
        <v>136</v>
      </c>
      <c r="AU97" s="187" t="s">
        <v>83</v>
      </c>
      <c r="AY97" s="20" t="s">
        <v>134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20" t="s">
        <v>81</v>
      </c>
      <c r="BK97" s="188">
        <f>ROUND(I97*H97,2)</f>
        <v>0</v>
      </c>
      <c r="BL97" s="20" t="s">
        <v>141</v>
      </c>
      <c r="BM97" s="187" t="s">
        <v>142</v>
      </c>
    </row>
    <row r="98" spans="1:65" s="2" customFormat="1" ht="19.5">
      <c r="A98" s="37"/>
      <c r="B98" s="38"/>
      <c r="C98" s="39"/>
      <c r="D98" s="189" t="s">
        <v>143</v>
      </c>
      <c r="E98" s="39"/>
      <c r="F98" s="190" t="s">
        <v>144</v>
      </c>
      <c r="G98" s="39"/>
      <c r="H98" s="39"/>
      <c r="I98" s="191"/>
      <c r="J98" s="39"/>
      <c r="K98" s="39"/>
      <c r="L98" s="42"/>
      <c r="M98" s="192"/>
      <c r="N98" s="193"/>
      <c r="O98" s="67"/>
      <c r="P98" s="67"/>
      <c r="Q98" s="67"/>
      <c r="R98" s="67"/>
      <c r="S98" s="67"/>
      <c r="T98" s="68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20" t="s">
        <v>143</v>
      </c>
      <c r="AU98" s="20" t="s">
        <v>83</v>
      </c>
    </row>
    <row r="99" spans="1:65" s="2" customFormat="1" ht="11.25">
      <c r="A99" s="37"/>
      <c r="B99" s="38"/>
      <c r="C99" s="39"/>
      <c r="D99" s="194" t="s">
        <v>145</v>
      </c>
      <c r="E99" s="39"/>
      <c r="F99" s="195" t="s">
        <v>146</v>
      </c>
      <c r="G99" s="39"/>
      <c r="H99" s="39"/>
      <c r="I99" s="191"/>
      <c r="J99" s="39"/>
      <c r="K99" s="39"/>
      <c r="L99" s="42"/>
      <c r="M99" s="192"/>
      <c r="N99" s="193"/>
      <c r="O99" s="67"/>
      <c r="P99" s="67"/>
      <c r="Q99" s="67"/>
      <c r="R99" s="67"/>
      <c r="S99" s="67"/>
      <c r="T99" s="68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20" t="s">
        <v>145</v>
      </c>
      <c r="AU99" s="20" t="s">
        <v>83</v>
      </c>
    </row>
    <row r="100" spans="1:65" s="13" customFormat="1" ht="11.25">
      <c r="B100" s="196"/>
      <c r="C100" s="197"/>
      <c r="D100" s="189" t="s">
        <v>147</v>
      </c>
      <c r="E100" s="198" t="s">
        <v>28</v>
      </c>
      <c r="F100" s="199" t="s">
        <v>148</v>
      </c>
      <c r="G100" s="197"/>
      <c r="H100" s="200">
        <v>91.608000000000004</v>
      </c>
      <c r="I100" s="201"/>
      <c r="J100" s="197"/>
      <c r="K100" s="197"/>
      <c r="L100" s="202"/>
      <c r="M100" s="203"/>
      <c r="N100" s="204"/>
      <c r="O100" s="204"/>
      <c r="P100" s="204"/>
      <c r="Q100" s="204"/>
      <c r="R100" s="204"/>
      <c r="S100" s="204"/>
      <c r="T100" s="205"/>
      <c r="AT100" s="206" t="s">
        <v>147</v>
      </c>
      <c r="AU100" s="206" t="s">
        <v>83</v>
      </c>
      <c r="AV100" s="13" t="s">
        <v>83</v>
      </c>
      <c r="AW100" s="13" t="s">
        <v>35</v>
      </c>
      <c r="AX100" s="13" t="s">
        <v>73</v>
      </c>
      <c r="AY100" s="206" t="s">
        <v>134</v>
      </c>
    </row>
    <row r="101" spans="1:65" s="14" customFormat="1" ht="11.25">
      <c r="B101" s="207"/>
      <c r="C101" s="208"/>
      <c r="D101" s="189" t="s">
        <v>147</v>
      </c>
      <c r="E101" s="209" t="s">
        <v>28</v>
      </c>
      <c r="F101" s="210" t="s">
        <v>149</v>
      </c>
      <c r="G101" s="208"/>
      <c r="H101" s="211">
        <v>91.608000000000004</v>
      </c>
      <c r="I101" s="212"/>
      <c r="J101" s="208"/>
      <c r="K101" s="208"/>
      <c r="L101" s="213"/>
      <c r="M101" s="214"/>
      <c r="N101" s="215"/>
      <c r="O101" s="215"/>
      <c r="P101" s="215"/>
      <c r="Q101" s="215"/>
      <c r="R101" s="215"/>
      <c r="S101" s="215"/>
      <c r="T101" s="216"/>
      <c r="AT101" s="217" t="s">
        <v>147</v>
      </c>
      <c r="AU101" s="217" t="s">
        <v>83</v>
      </c>
      <c r="AV101" s="14" t="s">
        <v>141</v>
      </c>
      <c r="AW101" s="14" t="s">
        <v>35</v>
      </c>
      <c r="AX101" s="14" t="s">
        <v>81</v>
      </c>
      <c r="AY101" s="217" t="s">
        <v>134</v>
      </c>
    </row>
    <row r="102" spans="1:65" s="2" customFormat="1" ht="33" customHeight="1">
      <c r="A102" s="37"/>
      <c r="B102" s="38"/>
      <c r="C102" s="176" t="s">
        <v>83</v>
      </c>
      <c r="D102" s="176" t="s">
        <v>136</v>
      </c>
      <c r="E102" s="177" t="s">
        <v>150</v>
      </c>
      <c r="F102" s="178" t="s">
        <v>151</v>
      </c>
      <c r="G102" s="179" t="s">
        <v>139</v>
      </c>
      <c r="H102" s="180">
        <v>466.4</v>
      </c>
      <c r="I102" s="181"/>
      <c r="J102" s="182">
        <f>ROUND(I102*H102,2)</f>
        <v>0</v>
      </c>
      <c r="K102" s="178" t="s">
        <v>140</v>
      </c>
      <c r="L102" s="42"/>
      <c r="M102" s="183" t="s">
        <v>28</v>
      </c>
      <c r="N102" s="184" t="s">
        <v>44</v>
      </c>
      <c r="O102" s="67"/>
      <c r="P102" s="185">
        <f>O102*H102</f>
        <v>0</v>
      </c>
      <c r="Q102" s="185">
        <v>0</v>
      </c>
      <c r="R102" s="185">
        <f>Q102*H102</f>
        <v>0</v>
      </c>
      <c r="S102" s="185">
        <v>0</v>
      </c>
      <c r="T102" s="18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87" t="s">
        <v>141</v>
      </c>
      <c r="AT102" s="187" t="s">
        <v>136</v>
      </c>
      <c r="AU102" s="187" t="s">
        <v>83</v>
      </c>
      <c r="AY102" s="20" t="s">
        <v>134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20" t="s">
        <v>81</v>
      </c>
      <c r="BK102" s="188">
        <f>ROUND(I102*H102,2)</f>
        <v>0</v>
      </c>
      <c r="BL102" s="20" t="s">
        <v>141</v>
      </c>
      <c r="BM102" s="187" t="s">
        <v>152</v>
      </c>
    </row>
    <row r="103" spans="1:65" s="2" customFormat="1" ht="19.5">
      <c r="A103" s="37"/>
      <c r="B103" s="38"/>
      <c r="C103" s="39"/>
      <c r="D103" s="189" t="s">
        <v>143</v>
      </c>
      <c r="E103" s="39"/>
      <c r="F103" s="190" t="s">
        <v>153</v>
      </c>
      <c r="G103" s="39"/>
      <c r="H103" s="39"/>
      <c r="I103" s="191"/>
      <c r="J103" s="39"/>
      <c r="K103" s="39"/>
      <c r="L103" s="42"/>
      <c r="M103" s="192"/>
      <c r="N103" s="193"/>
      <c r="O103" s="67"/>
      <c r="P103" s="67"/>
      <c r="Q103" s="67"/>
      <c r="R103" s="67"/>
      <c r="S103" s="67"/>
      <c r="T103" s="68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20" t="s">
        <v>143</v>
      </c>
      <c r="AU103" s="20" t="s">
        <v>83</v>
      </c>
    </row>
    <row r="104" spans="1:65" s="2" customFormat="1" ht="11.25">
      <c r="A104" s="37"/>
      <c r="B104" s="38"/>
      <c r="C104" s="39"/>
      <c r="D104" s="194" t="s">
        <v>145</v>
      </c>
      <c r="E104" s="39"/>
      <c r="F104" s="195" t="s">
        <v>154</v>
      </c>
      <c r="G104" s="39"/>
      <c r="H104" s="39"/>
      <c r="I104" s="191"/>
      <c r="J104" s="39"/>
      <c r="K104" s="39"/>
      <c r="L104" s="42"/>
      <c r="M104" s="192"/>
      <c r="N104" s="193"/>
      <c r="O104" s="67"/>
      <c r="P104" s="67"/>
      <c r="Q104" s="67"/>
      <c r="R104" s="67"/>
      <c r="S104" s="67"/>
      <c r="T104" s="68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20" t="s">
        <v>145</v>
      </c>
      <c r="AU104" s="20" t="s">
        <v>83</v>
      </c>
    </row>
    <row r="105" spans="1:65" s="13" customFormat="1" ht="11.25">
      <c r="B105" s="196"/>
      <c r="C105" s="197"/>
      <c r="D105" s="189" t="s">
        <v>147</v>
      </c>
      <c r="E105" s="198" t="s">
        <v>28</v>
      </c>
      <c r="F105" s="199" t="s">
        <v>155</v>
      </c>
      <c r="G105" s="197"/>
      <c r="H105" s="200">
        <v>61.072000000000003</v>
      </c>
      <c r="I105" s="201"/>
      <c r="J105" s="197"/>
      <c r="K105" s="197"/>
      <c r="L105" s="202"/>
      <c r="M105" s="203"/>
      <c r="N105" s="204"/>
      <c r="O105" s="204"/>
      <c r="P105" s="204"/>
      <c r="Q105" s="204"/>
      <c r="R105" s="204"/>
      <c r="S105" s="204"/>
      <c r="T105" s="205"/>
      <c r="AT105" s="206" t="s">
        <v>147</v>
      </c>
      <c r="AU105" s="206" t="s">
        <v>83</v>
      </c>
      <c r="AV105" s="13" t="s">
        <v>83</v>
      </c>
      <c r="AW105" s="13" t="s">
        <v>35</v>
      </c>
      <c r="AX105" s="13" t="s">
        <v>73</v>
      </c>
      <c r="AY105" s="206" t="s">
        <v>134</v>
      </c>
    </row>
    <row r="106" spans="1:65" s="13" customFormat="1" ht="11.25">
      <c r="B106" s="196"/>
      <c r="C106" s="197"/>
      <c r="D106" s="189" t="s">
        <v>147</v>
      </c>
      <c r="E106" s="198" t="s">
        <v>28</v>
      </c>
      <c r="F106" s="199" t="s">
        <v>156</v>
      </c>
      <c r="G106" s="197"/>
      <c r="H106" s="200">
        <v>56.332000000000001</v>
      </c>
      <c r="I106" s="201"/>
      <c r="J106" s="197"/>
      <c r="K106" s="197"/>
      <c r="L106" s="202"/>
      <c r="M106" s="203"/>
      <c r="N106" s="204"/>
      <c r="O106" s="204"/>
      <c r="P106" s="204"/>
      <c r="Q106" s="204"/>
      <c r="R106" s="204"/>
      <c r="S106" s="204"/>
      <c r="T106" s="205"/>
      <c r="AT106" s="206" t="s">
        <v>147</v>
      </c>
      <c r="AU106" s="206" t="s">
        <v>83</v>
      </c>
      <c r="AV106" s="13" t="s">
        <v>83</v>
      </c>
      <c r="AW106" s="13" t="s">
        <v>35</v>
      </c>
      <c r="AX106" s="13" t="s">
        <v>73</v>
      </c>
      <c r="AY106" s="206" t="s">
        <v>134</v>
      </c>
    </row>
    <row r="107" spans="1:65" s="13" customFormat="1" ht="11.25">
      <c r="B107" s="196"/>
      <c r="C107" s="197"/>
      <c r="D107" s="189" t="s">
        <v>147</v>
      </c>
      <c r="E107" s="198" t="s">
        <v>28</v>
      </c>
      <c r="F107" s="199" t="s">
        <v>157</v>
      </c>
      <c r="G107" s="197"/>
      <c r="H107" s="200">
        <v>27.806999999999999</v>
      </c>
      <c r="I107" s="201"/>
      <c r="J107" s="197"/>
      <c r="K107" s="197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147</v>
      </c>
      <c r="AU107" s="206" t="s">
        <v>83</v>
      </c>
      <c r="AV107" s="13" t="s">
        <v>83</v>
      </c>
      <c r="AW107" s="13" t="s">
        <v>35</v>
      </c>
      <c r="AX107" s="13" t="s">
        <v>73</v>
      </c>
      <c r="AY107" s="206" t="s">
        <v>134</v>
      </c>
    </row>
    <row r="108" spans="1:65" s="13" customFormat="1" ht="11.25">
      <c r="B108" s="196"/>
      <c r="C108" s="197"/>
      <c r="D108" s="189" t="s">
        <v>147</v>
      </c>
      <c r="E108" s="198" t="s">
        <v>28</v>
      </c>
      <c r="F108" s="199" t="s">
        <v>158</v>
      </c>
      <c r="G108" s="197"/>
      <c r="H108" s="200">
        <v>54.118000000000002</v>
      </c>
      <c r="I108" s="201"/>
      <c r="J108" s="197"/>
      <c r="K108" s="197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147</v>
      </c>
      <c r="AU108" s="206" t="s">
        <v>83</v>
      </c>
      <c r="AV108" s="13" t="s">
        <v>83</v>
      </c>
      <c r="AW108" s="13" t="s">
        <v>35</v>
      </c>
      <c r="AX108" s="13" t="s">
        <v>73</v>
      </c>
      <c r="AY108" s="206" t="s">
        <v>134</v>
      </c>
    </row>
    <row r="109" spans="1:65" s="13" customFormat="1" ht="11.25">
      <c r="B109" s="196"/>
      <c r="C109" s="197"/>
      <c r="D109" s="189" t="s">
        <v>147</v>
      </c>
      <c r="E109" s="198" t="s">
        <v>28</v>
      </c>
      <c r="F109" s="199" t="s">
        <v>159</v>
      </c>
      <c r="G109" s="197"/>
      <c r="H109" s="200">
        <v>200.76</v>
      </c>
      <c r="I109" s="201"/>
      <c r="J109" s="197"/>
      <c r="K109" s="197"/>
      <c r="L109" s="202"/>
      <c r="M109" s="203"/>
      <c r="N109" s="204"/>
      <c r="O109" s="204"/>
      <c r="P109" s="204"/>
      <c r="Q109" s="204"/>
      <c r="R109" s="204"/>
      <c r="S109" s="204"/>
      <c r="T109" s="205"/>
      <c r="AT109" s="206" t="s">
        <v>147</v>
      </c>
      <c r="AU109" s="206" t="s">
        <v>83</v>
      </c>
      <c r="AV109" s="13" t="s">
        <v>83</v>
      </c>
      <c r="AW109" s="13" t="s">
        <v>35</v>
      </c>
      <c r="AX109" s="13" t="s">
        <v>73</v>
      </c>
      <c r="AY109" s="206" t="s">
        <v>134</v>
      </c>
    </row>
    <row r="110" spans="1:65" s="13" customFormat="1" ht="11.25">
      <c r="B110" s="196"/>
      <c r="C110" s="197"/>
      <c r="D110" s="189" t="s">
        <v>147</v>
      </c>
      <c r="E110" s="198" t="s">
        <v>28</v>
      </c>
      <c r="F110" s="199" t="s">
        <v>160</v>
      </c>
      <c r="G110" s="197"/>
      <c r="H110" s="200">
        <v>66.311000000000007</v>
      </c>
      <c r="I110" s="201"/>
      <c r="J110" s="197"/>
      <c r="K110" s="197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147</v>
      </c>
      <c r="AU110" s="206" t="s">
        <v>83</v>
      </c>
      <c r="AV110" s="13" t="s">
        <v>83</v>
      </c>
      <c r="AW110" s="13" t="s">
        <v>35</v>
      </c>
      <c r="AX110" s="13" t="s">
        <v>73</v>
      </c>
      <c r="AY110" s="206" t="s">
        <v>134</v>
      </c>
    </row>
    <row r="111" spans="1:65" s="14" customFormat="1" ht="11.25">
      <c r="B111" s="207"/>
      <c r="C111" s="208"/>
      <c r="D111" s="189" t="s">
        <v>147</v>
      </c>
      <c r="E111" s="209" t="s">
        <v>28</v>
      </c>
      <c r="F111" s="210" t="s">
        <v>149</v>
      </c>
      <c r="G111" s="208"/>
      <c r="H111" s="211">
        <v>466.4</v>
      </c>
      <c r="I111" s="212"/>
      <c r="J111" s="208"/>
      <c r="K111" s="208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147</v>
      </c>
      <c r="AU111" s="217" t="s">
        <v>83</v>
      </c>
      <c r="AV111" s="14" t="s">
        <v>141</v>
      </c>
      <c r="AW111" s="14" t="s">
        <v>35</v>
      </c>
      <c r="AX111" s="14" t="s">
        <v>81</v>
      </c>
      <c r="AY111" s="217" t="s">
        <v>134</v>
      </c>
    </row>
    <row r="112" spans="1:65" s="2" customFormat="1" ht="24.2" customHeight="1">
      <c r="A112" s="37"/>
      <c r="B112" s="38"/>
      <c r="C112" s="176" t="s">
        <v>161</v>
      </c>
      <c r="D112" s="176" t="s">
        <v>136</v>
      </c>
      <c r="E112" s="177" t="s">
        <v>162</v>
      </c>
      <c r="F112" s="178" t="s">
        <v>163</v>
      </c>
      <c r="G112" s="179" t="s">
        <v>139</v>
      </c>
      <c r="H112" s="180">
        <v>2</v>
      </c>
      <c r="I112" s="181"/>
      <c r="J112" s="182">
        <f>ROUND(I112*H112,2)</f>
        <v>0</v>
      </c>
      <c r="K112" s="178" t="s">
        <v>140</v>
      </c>
      <c r="L112" s="42"/>
      <c r="M112" s="183" t="s">
        <v>28</v>
      </c>
      <c r="N112" s="184" t="s">
        <v>44</v>
      </c>
      <c r="O112" s="67"/>
      <c r="P112" s="185">
        <f>O112*H112</f>
        <v>0</v>
      </c>
      <c r="Q112" s="185">
        <v>0</v>
      </c>
      <c r="R112" s="185">
        <f>Q112*H112</f>
        <v>0</v>
      </c>
      <c r="S112" s="185">
        <v>0</v>
      </c>
      <c r="T112" s="186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87" t="s">
        <v>141</v>
      </c>
      <c r="AT112" s="187" t="s">
        <v>136</v>
      </c>
      <c r="AU112" s="187" t="s">
        <v>83</v>
      </c>
      <c r="AY112" s="20" t="s">
        <v>134</v>
      </c>
      <c r="BE112" s="188">
        <f>IF(N112="základní",J112,0)</f>
        <v>0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20" t="s">
        <v>81</v>
      </c>
      <c r="BK112" s="188">
        <f>ROUND(I112*H112,2)</f>
        <v>0</v>
      </c>
      <c r="BL112" s="20" t="s">
        <v>141</v>
      </c>
      <c r="BM112" s="187" t="s">
        <v>164</v>
      </c>
    </row>
    <row r="113" spans="1:65" s="2" customFormat="1" ht="29.25">
      <c r="A113" s="37"/>
      <c r="B113" s="38"/>
      <c r="C113" s="39"/>
      <c r="D113" s="189" t="s">
        <v>143</v>
      </c>
      <c r="E113" s="39"/>
      <c r="F113" s="190" t="s">
        <v>165</v>
      </c>
      <c r="G113" s="39"/>
      <c r="H113" s="39"/>
      <c r="I113" s="191"/>
      <c r="J113" s="39"/>
      <c r="K113" s="39"/>
      <c r="L113" s="42"/>
      <c r="M113" s="192"/>
      <c r="N113" s="193"/>
      <c r="O113" s="67"/>
      <c r="P113" s="67"/>
      <c r="Q113" s="67"/>
      <c r="R113" s="67"/>
      <c r="S113" s="67"/>
      <c r="T113" s="68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20" t="s">
        <v>143</v>
      </c>
      <c r="AU113" s="20" t="s">
        <v>83</v>
      </c>
    </row>
    <row r="114" spans="1:65" s="2" customFormat="1" ht="11.25">
      <c r="A114" s="37"/>
      <c r="B114" s="38"/>
      <c r="C114" s="39"/>
      <c r="D114" s="194" t="s">
        <v>145</v>
      </c>
      <c r="E114" s="39"/>
      <c r="F114" s="195" t="s">
        <v>166</v>
      </c>
      <c r="G114" s="39"/>
      <c r="H114" s="39"/>
      <c r="I114" s="191"/>
      <c r="J114" s="39"/>
      <c r="K114" s="39"/>
      <c r="L114" s="42"/>
      <c r="M114" s="192"/>
      <c r="N114" s="193"/>
      <c r="O114" s="67"/>
      <c r="P114" s="67"/>
      <c r="Q114" s="67"/>
      <c r="R114" s="67"/>
      <c r="S114" s="67"/>
      <c r="T114" s="68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20" t="s">
        <v>145</v>
      </c>
      <c r="AU114" s="20" t="s">
        <v>83</v>
      </c>
    </row>
    <row r="115" spans="1:65" s="13" customFormat="1" ht="11.25">
      <c r="B115" s="196"/>
      <c r="C115" s="197"/>
      <c r="D115" s="189" t="s">
        <v>147</v>
      </c>
      <c r="E115" s="198" t="s">
        <v>28</v>
      </c>
      <c r="F115" s="199" t="s">
        <v>167</v>
      </c>
      <c r="G115" s="197"/>
      <c r="H115" s="200">
        <v>2</v>
      </c>
      <c r="I115" s="201"/>
      <c r="J115" s="197"/>
      <c r="K115" s="197"/>
      <c r="L115" s="202"/>
      <c r="M115" s="203"/>
      <c r="N115" s="204"/>
      <c r="O115" s="204"/>
      <c r="P115" s="204"/>
      <c r="Q115" s="204"/>
      <c r="R115" s="204"/>
      <c r="S115" s="204"/>
      <c r="T115" s="205"/>
      <c r="AT115" s="206" t="s">
        <v>147</v>
      </c>
      <c r="AU115" s="206" t="s">
        <v>83</v>
      </c>
      <c r="AV115" s="13" t="s">
        <v>83</v>
      </c>
      <c r="AW115" s="13" t="s">
        <v>35</v>
      </c>
      <c r="AX115" s="13" t="s">
        <v>81</v>
      </c>
      <c r="AY115" s="206" t="s">
        <v>134</v>
      </c>
    </row>
    <row r="116" spans="1:65" s="2" customFormat="1" ht="33" customHeight="1">
      <c r="A116" s="37"/>
      <c r="B116" s="38"/>
      <c r="C116" s="176" t="s">
        <v>141</v>
      </c>
      <c r="D116" s="176" t="s">
        <v>136</v>
      </c>
      <c r="E116" s="177" t="s">
        <v>168</v>
      </c>
      <c r="F116" s="178" t="s">
        <v>169</v>
      </c>
      <c r="G116" s="179" t="s">
        <v>139</v>
      </c>
      <c r="H116" s="180">
        <v>331.22199999999998</v>
      </c>
      <c r="I116" s="181"/>
      <c r="J116" s="182">
        <f>ROUND(I116*H116,2)</f>
        <v>0</v>
      </c>
      <c r="K116" s="178" t="s">
        <v>140</v>
      </c>
      <c r="L116" s="42"/>
      <c r="M116" s="183" t="s">
        <v>28</v>
      </c>
      <c r="N116" s="184" t="s">
        <v>44</v>
      </c>
      <c r="O116" s="67"/>
      <c r="P116" s="185">
        <f>O116*H116</f>
        <v>0</v>
      </c>
      <c r="Q116" s="185">
        <v>0</v>
      </c>
      <c r="R116" s="185">
        <f>Q116*H116</f>
        <v>0</v>
      </c>
      <c r="S116" s="185">
        <v>0</v>
      </c>
      <c r="T116" s="186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87" t="s">
        <v>141</v>
      </c>
      <c r="AT116" s="187" t="s">
        <v>136</v>
      </c>
      <c r="AU116" s="187" t="s">
        <v>83</v>
      </c>
      <c r="AY116" s="20" t="s">
        <v>134</v>
      </c>
      <c r="BE116" s="188">
        <f>IF(N116="základní",J116,0)</f>
        <v>0</v>
      </c>
      <c r="BF116" s="188">
        <f>IF(N116="snížená",J116,0)</f>
        <v>0</v>
      </c>
      <c r="BG116" s="188">
        <f>IF(N116="zákl. přenesená",J116,0)</f>
        <v>0</v>
      </c>
      <c r="BH116" s="188">
        <f>IF(N116="sníž. přenesená",J116,0)</f>
        <v>0</v>
      </c>
      <c r="BI116" s="188">
        <f>IF(N116="nulová",J116,0)</f>
        <v>0</v>
      </c>
      <c r="BJ116" s="20" t="s">
        <v>81</v>
      </c>
      <c r="BK116" s="188">
        <f>ROUND(I116*H116,2)</f>
        <v>0</v>
      </c>
      <c r="BL116" s="20" t="s">
        <v>141</v>
      </c>
      <c r="BM116" s="187" t="s">
        <v>170</v>
      </c>
    </row>
    <row r="117" spans="1:65" s="2" customFormat="1" ht="29.25">
      <c r="A117" s="37"/>
      <c r="B117" s="38"/>
      <c r="C117" s="39"/>
      <c r="D117" s="189" t="s">
        <v>143</v>
      </c>
      <c r="E117" s="39"/>
      <c r="F117" s="190" t="s">
        <v>171</v>
      </c>
      <c r="G117" s="39"/>
      <c r="H117" s="39"/>
      <c r="I117" s="191"/>
      <c r="J117" s="39"/>
      <c r="K117" s="39"/>
      <c r="L117" s="42"/>
      <c r="M117" s="192"/>
      <c r="N117" s="193"/>
      <c r="O117" s="67"/>
      <c r="P117" s="67"/>
      <c r="Q117" s="67"/>
      <c r="R117" s="67"/>
      <c r="S117" s="67"/>
      <c r="T117" s="68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20" t="s">
        <v>143</v>
      </c>
      <c r="AU117" s="20" t="s">
        <v>83</v>
      </c>
    </row>
    <row r="118" spans="1:65" s="2" customFormat="1" ht="11.25">
      <c r="A118" s="37"/>
      <c r="B118" s="38"/>
      <c r="C118" s="39"/>
      <c r="D118" s="194" t="s">
        <v>145</v>
      </c>
      <c r="E118" s="39"/>
      <c r="F118" s="195" t="s">
        <v>172</v>
      </c>
      <c r="G118" s="39"/>
      <c r="H118" s="39"/>
      <c r="I118" s="191"/>
      <c r="J118" s="39"/>
      <c r="K118" s="39"/>
      <c r="L118" s="42"/>
      <c r="M118" s="192"/>
      <c r="N118" s="193"/>
      <c r="O118" s="67"/>
      <c r="P118" s="67"/>
      <c r="Q118" s="67"/>
      <c r="R118" s="67"/>
      <c r="S118" s="67"/>
      <c r="T118" s="68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20" t="s">
        <v>145</v>
      </c>
      <c r="AU118" s="20" t="s">
        <v>83</v>
      </c>
    </row>
    <row r="119" spans="1:65" s="15" customFormat="1" ht="11.25">
      <c r="B119" s="218"/>
      <c r="C119" s="219"/>
      <c r="D119" s="189" t="s">
        <v>147</v>
      </c>
      <c r="E119" s="220" t="s">
        <v>28</v>
      </c>
      <c r="F119" s="221" t="s">
        <v>173</v>
      </c>
      <c r="G119" s="219"/>
      <c r="H119" s="220" t="s">
        <v>28</v>
      </c>
      <c r="I119" s="222"/>
      <c r="J119" s="219"/>
      <c r="K119" s="219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147</v>
      </c>
      <c r="AU119" s="227" t="s">
        <v>83</v>
      </c>
      <c r="AV119" s="15" t="s">
        <v>81</v>
      </c>
      <c r="AW119" s="15" t="s">
        <v>35</v>
      </c>
      <c r="AX119" s="15" t="s">
        <v>73</v>
      </c>
      <c r="AY119" s="227" t="s">
        <v>134</v>
      </c>
    </row>
    <row r="120" spans="1:65" s="13" customFormat="1" ht="11.25">
      <c r="B120" s="196"/>
      <c r="C120" s="197"/>
      <c r="D120" s="189" t="s">
        <v>147</v>
      </c>
      <c r="E120" s="198" t="s">
        <v>28</v>
      </c>
      <c r="F120" s="199" t="s">
        <v>174</v>
      </c>
      <c r="G120" s="197"/>
      <c r="H120" s="200">
        <v>311.83999999999997</v>
      </c>
      <c r="I120" s="201"/>
      <c r="J120" s="197"/>
      <c r="K120" s="197"/>
      <c r="L120" s="202"/>
      <c r="M120" s="203"/>
      <c r="N120" s="204"/>
      <c r="O120" s="204"/>
      <c r="P120" s="204"/>
      <c r="Q120" s="204"/>
      <c r="R120" s="204"/>
      <c r="S120" s="204"/>
      <c r="T120" s="205"/>
      <c r="AT120" s="206" t="s">
        <v>147</v>
      </c>
      <c r="AU120" s="206" t="s">
        <v>83</v>
      </c>
      <c r="AV120" s="13" t="s">
        <v>83</v>
      </c>
      <c r="AW120" s="13" t="s">
        <v>35</v>
      </c>
      <c r="AX120" s="13" t="s">
        <v>73</v>
      </c>
      <c r="AY120" s="206" t="s">
        <v>134</v>
      </c>
    </row>
    <row r="121" spans="1:65" s="13" customFormat="1" ht="11.25">
      <c r="B121" s="196"/>
      <c r="C121" s="197"/>
      <c r="D121" s="189" t="s">
        <v>147</v>
      </c>
      <c r="E121" s="198" t="s">
        <v>28</v>
      </c>
      <c r="F121" s="199" t="s">
        <v>175</v>
      </c>
      <c r="G121" s="197"/>
      <c r="H121" s="200">
        <v>19.382000000000001</v>
      </c>
      <c r="I121" s="201"/>
      <c r="J121" s="197"/>
      <c r="K121" s="197"/>
      <c r="L121" s="202"/>
      <c r="M121" s="203"/>
      <c r="N121" s="204"/>
      <c r="O121" s="204"/>
      <c r="P121" s="204"/>
      <c r="Q121" s="204"/>
      <c r="R121" s="204"/>
      <c r="S121" s="204"/>
      <c r="T121" s="205"/>
      <c r="AT121" s="206" t="s">
        <v>147</v>
      </c>
      <c r="AU121" s="206" t="s">
        <v>83</v>
      </c>
      <c r="AV121" s="13" t="s">
        <v>83</v>
      </c>
      <c r="AW121" s="13" t="s">
        <v>35</v>
      </c>
      <c r="AX121" s="13" t="s">
        <v>73</v>
      </c>
      <c r="AY121" s="206" t="s">
        <v>134</v>
      </c>
    </row>
    <row r="122" spans="1:65" s="14" customFormat="1" ht="11.25">
      <c r="B122" s="207"/>
      <c r="C122" s="208"/>
      <c r="D122" s="189" t="s">
        <v>147</v>
      </c>
      <c r="E122" s="209" t="s">
        <v>28</v>
      </c>
      <c r="F122" s="210" t="s">
        <v>149</v>
      </c>
      <c r="G122" s="208"/>
      <c r="H122" s="211">
        <v>331.22199999999998</v>
      </c>
      <c r="I122" s="212"/>
      <c r="J122" s="208"/>
      <c r="K122" s="208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147</v>
      </c>
      <c r="AU122" s="217" t="s">
        <v>83</v>
      </c>
      <c r="AV122" s="14" t="s">
        <v>141</v>
      </c>
      <c r="AW122" s="14" t="s">
        <v>35</v>
      </c>
      <c r="AX122" s="14" t="s">
        <v>81</v>
      </c>
      <c r="AY122" s="217" t="s">
        <v>134</v>
      </c>
    </row>
    <row r="123" spans="1:65" s="2" customFormat="1" ht="33" customHeight="1">
      <c r="A123" s="37"/>
      <c r="B123" s="38"/>
      <c r="C123" s="176" t="s">
        <v>176</v>
      </c>
      <c r="D123" s="176" t="s">
        <v>136</v>
      </c>
      <c r="E123" s="177" t="s">
        <v>177</v>
      </c>
      <c r="F123" s="178" t="s">
        <v>178</v>
      </c>
      <c r="G123" s="179" t="s">
        <v>139</v>
      </c>
      <c r="H123" s="180">
        <v>37.049999999999997</v>
      </c>
      <c r="I123" s="181"/>
      <c r="J123" s="182">
        <f>ROUND(I123*H123,2)</f>
        <v>0</v>
      </c>
      <c r="K123" s="178" t="s">
        <v>140</v>
      </c>
      <c r="L123" s="42"/>
      <c r="M123" s="183" t="s">
        <v>28</v>
      </c>
      <c r="N123" s="184" t="s">
        <v>44</v>
      </c>
      <c r="O123" s="67"/>
      <c r="P123" s="185">
        <f>O123*H123</f>
        <v>0</v>
      </c>
      <c r="Q123" s="185">
        <v>0</v>
      </c>
      <c r="R123" s="185">
        <f>Q123*H123</f>
        <v>0</v>
      </c>
      <c r="S123" s="185">
        <v>0</v>
      </c>
      <c r="T123" s="18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7" t="s">
        <v>141</v>
      </c>
      <c r="AT123" s="187" t="s">
        <v>136</v>
      </c>
      <c r="AU123" s="187" t="s">
        <v>83</v>
      </c>
      <c r="AY123" s="20" t="s">
        <v>134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20" t="s">
        <v>81</v>
      </c>
      <c r="BK123" s="188">
        <f>ROUND(I123*H123,2)</f>
        <v>0</v>
      </c>
      <c r="BL123" s="20" t="s">
        <v>141</v>
      </c>
      <c r="BM123" s="187" t="s">
        <v>179</v>
      </c>
    </row>
    <row r="124" spans="1:65" s="2" customFormat="1" ht="29.25">
      <c r="A124" s="37"/>
      <c r="B124" s="38"/>
      <c r="C124" s="39"/>
      <c r="D124" s="189" t="s">
        <v>143</v>
      </c>
      <c r="E124" s="39"/>
      <c r="F124" s="190" t="s">
        <v>180</v>
      </c>
      <c r="G124" s="39"/>
      <c r="H124" s="39"/>
      <c r="I124" s="191"/>
      <c r="J124" s="39"/>
      <c r="K124" s="39"/>
      <c r="L124" s="42"/>
      <c r="M124" s="192"/>
      <c r="N124" s="193"/>
      <c r="O124" s="67"/>
      <c r="P124" s="67"/>
      <c r="Q124" s="67"/>
      <c r="R124" s="67"/>
      <c r="S124" s="67"/>
      <c r="T124" s="68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20" t="s">
        <v>143</v>
      </c>
      <c r="AU124" s="20" t="s">
        <v>83</v>
      </c>
    </row>
    <row r="125" spans="1:65" s="2" customFormat="1" ht="11.25">
      <c r="A125" s="37"/>
      <c r="B125" s="38"/>
      <c r="C125" s="39"/>
      <c r="D125" s="194" t="s">
        <v>145</v>
      </c>
      <c r="E125" s="39"/>
      <c r="F125" s="195" t="s">
        <v>181</v>
      </c>
      <c r="G125" s="39"/>
      <c r="H125" s="39"/>
      <c r="I125" s="191"/>
      <c r="J125" s="39"/>
      <c r="K125" s="39"/>
      <c r="L125" s="42"/>
      <c r="M125" s="192"/>
      <c r="N125" s="193"/>
      <c r="O125" s="67"/>
      <c r="P125" s="67"/>
      <c r="Q125" s="67"/>
      <c r="R125" s="67"/>
      <c r="S125" s="67"/>
      <c r="T125" s="68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20" t="s">
        <v>145</v>
      </c>
      <c r="AU125" s="20" t="s">
        <v>83</v>
      </c>
    </row>
    <row r="126" spans="1:65" s="13" customFormat="1" ht="11.25">
      <c r="B126" s="196"/>
      <c r="C126" s="197"/>
      <c r="D126" s="189" t="s">
        <v>147</v>
      </c>
      <c r="E126" s="198" t="s">
        <v>28</v>
      </c>
      <c r="F126" s="199" t="s">
        <v>182</v>
      </c>
      <c r="G126" s="197"/>
      <c r="H126" s="200">
        <v>37.049999999999997</v>
      </c>
      <c r="I126" s="201"/>
      <c r="J126" s="197"/>
      <c r="K126" s="197"/>
      <c r="L126" s="202"/>
      <c r="M126" s="203"/>
      <c r="N126" s="204"/>
      <c r="O126" s="204"/>
      <c r="P126" s="204"/>
      <c r="Q126" s="204"/>
      <c r="R126" s="204"/>
      <c r="S126" s="204"/>
      <c r="T126" s="205"/>
      <c r="AT126" s="206" t="s">
        <v>147</v>
      </c>
      <c r="AU126" s="206" t="s">
        <v>83</v>
      </c>
      <c r="AV126" s="13" t="s">
        <v>83</v>
      </c>
      <c r="AW126" s="13" t="s">
        <v>35</v>
      </c>
      <c r="AX126" s="13" t="s">
        <v>73</v>
      </c>
      <c r="AY126" s="206" t="s">
        <v>134</v>
      </c>
    </row>
    <row r="127" spans="1:65" s="14" customFormat="1" ht="11.25">
      <c r="B127" s="207"/>
      <c r="C127" s="208"/>
      <c r="D127" s="189" t="s">
        <v>147</v>
      </c>
      <c r="E127" s="209" t="s">
        <v>28</v>
      </c>
      <c r="F127" s="210" t="s">
        <v>149</v>
      </c>
      <c r="G127" s="208"/>
      <c r="H127" s="211">
        <v>37.049999999999997</v>
      </c>
      <c r="I127" s="212"/>
      <c r="J127" s="208"/>
      <c r="K127" s="208"/>
      <c r="L127" s="213"/>
      <c r="M127" s="214"/>
      <c r="N127" s="215"/>
      <c r="O127" s="215"/>
      <c r="P127" s="215"/>
      <c r="Q127" s="215"/>
      <c r="R127" s="215"/>
      <c r="S127" s="215"/>
      <c r="T127" s="216"/>
      <c r="AT127" s="217" t="s">
        <v>147</v>
      </c>
      <c r="AU127" s="217" t="s">
        <v>83</v>
      </c>
      <c r="AV127" s="14" t="s">
        <v>141</v>
      </c>
      <c r="AW127" s="14" t="s">
        <v>35</v>
      </c>
      <c r="AX127" s="14" t="s">
        <v>81</v>
      </c>
      <c r="AY127" s="217" t="s">
        <v>134</v>
      </c>
    </row>
    <row r="128" spans="1:65" s="2" customFormat="1" ht="24.2" customHeight="1">
      <c r="A128" s="37"/>
      <c r="B128" s="38"/>
      <c r="C128" s="176" t="s">
        <v>183</v>
      </c>
      <c r="D128" s="176" t="s">
        <v>136</v>
      </c>
      <c r="E128" s="177" t="s">
        <v>184</v>
      </c>
      <c r="F128" s="178" t="s">
        <v>185</v>
      </c>
      <c r="G128" s="179" t="s">
        <v>139</v>
      </c>
      <c r="H128" s="180">
        <v>12</v>
      </c>
      <c r="I128" s="181"/>
      <c r="J128" s="182">
        <f>ROUND(I128*H128,2)</f>
        <v>0</v>
      </c>
      <c r="K128" s="178" t="s">
        <v>140</v>
      </c>
      <c r="L128" s="42"/>
      <c r="M128" s="183" t="s">
        <v>28</v>
      </c>
      <c r="N128" s="184" t="s">
        <v>44</v>
      </c>
      <c r="O128" s="67"/>
      <c r="P128" s="185">
        <f>O128*H128</f>
        <v>0</v>
      </c>
      <c r="Q128" s="185">
        <v>0</v>
      </c>
      <c r="R128" s="185">
        <f>Q128*H128</f>
        <v>0</v>
      </c>
      <c r="S128" s="185">
        <v>0</v>
      </c>
      <c r="T128" s="18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7" t="s">
        <v>141</v>
      </c>
      <c r="AT128" s="187" t="s">
        <v>136</v>
      </c>
      <c r="AU128" s="187" t="s">
        <v>83</v>
      </c>
      <c r="AY128" s="20" t="s">
        <v>134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20" t="s">
        <v>81</v>
      </c>
      <c r="BK128" s="188">
        <f>ROUND(I128*H128,2)</f>
        <v>0</v>
      </c>
      <c r="BL128" s="20" t="s">
        <v>141</v>
      </c>
      <c r="BM128" s="187" t="s">
        <v>186</v>
      </c>
    </row>
    <row r="129" spans="1:65" s="2" customFormat="1" ht="19.5">
      <c r="A129" s="37"/>
      <c r="B129" s="38"/>
      <c r="C129" s="39"/>
      <c r="D129" s="189" t="s">
        <v>143</v>
      </c>
      <c r="E129" s="39"/>
      <c r="F129" s="190" t="s">
        <v>187</v>
      </c>
      <c r="G129" s="39"/>
      <c r="H129" s="39"/>
      <c r="I129" s="191"/>
      <c r="J129" s="39"/>
      <c r="K129" s="39"/>
      <c r="L129" s="42"/>
      <c r="M129" s="192"/>
      <c r="N129" s="193"/>
      <c r="O129" s="67"/>
      <c r="P129" s="67"/>
      <c r="Q129" s="67"/>
      <c r="R129" s="67"/>
      <c r="S129" s="67"/>
      <c r="T129" s="68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20" t="s">
        <v>143</v>
      </c>
      <c r="AU129" s="20" t="s">
        <v>83</v>
      </c>
    </row>
    <row r="130" spans="1:65" s="2" customFormat="1" ht="11.25">
      <c r="A130" s="37"/>
      <c r="B130" s="38"/>
      <c r="C130" s="39"/>
      <c r="D130" s="194" t="s">
        <v>145</v>
      </c>
      <c r="E130" s="39"/>
      <c r="F130" s="195" t="s">
        <v>188</v>
      </c>
      <c r="G130" s="39"/>
      <c r="H130" s="39"/>
      <c r="I130" s="191"/>
      <c r="J130" s="39"/>
      <c r="K130" s="39"/>
      <c r="L130" s="42"/>
      <c r="M130" s="192"/>
      <c r="N130" s="193"/>
      <c r="O130" s="67"/>
      <c r="P130" s="67"/>
      <c r="Q130" s="67"/>
      <c r="R130" s="67"/>
      <c r="S130" s="67"/>
      <c r="T130" s="68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20" t="s">
        <v>145</v>
      </c>
      <c r="AU130" s="20" t="s">
        <v>83</v>
      </c>
    </row>
    <row r="131" spans="1:65" s="13" customFormat="1" ht="11.25">
      <c r="B131" s="196"/>
      <c r="C131" s="197"/>
      <c r="D131" s="189" t="s">
        <v>147</v>
      </c>
      <c r="E131" s="198" t="s">
        <v>28</v>
      </c>
      <c r="F131" s="199" t="s">
        <v>189</v>
      </c>
      <c r="G131" s="197"/>
      <c r="H131" s="200">
        <v>12</v>
      </c>
      <c r="I131" s="201"/>
      <c r="J131" s="197"/>
      <c r="K131" s="197"/>
      <c r="L131" s="202"/>
      <c r="M131" s="203"/>
      <c r="N131" s="204"/>
      <c r="O131" s="204"/>
      <c r="P131" s="204"/>
      <c r="Q131" s="204"/>
      <c r="R131" s="204"/>
      <c r="S131" s="204"/>
      <c r="T131" s="205"/>
      <c r="AT131" s="206" t="s">
        <v>147</v>
      </c>
      <c r="AU131" s="206" t="s">
        <v>83</v>
      </c>
      <c r="AV131" s="13" t="s">
        <v>83</v>
      </c>
      <c r="AW131" s="13" t="s">
        <v>35</v>
      </c>
      <c r="AX131" s="13" t="s">
        <v>81</v>
      </c>
      <c r="AY131" s="206" t="s">
        <v>134</v>
      </c>
    </row>
    <row r="132" spans="1:65" s="2" customFormat="1" ht="37.9" customHeight="1">
      <c r="A132" s="37"/>
      <c r="B132" s="38"/>
      <c r="C132" s="176" t="s">
        <v>190</v>
      </c>
      <c r="D132" s="176" t="s">
        <v>136</v>
      </c>
      <c r="E132" s="177" t="s">
        <v>191</v>
      </c>
      <c r="F132" s="178" t="s">
        <v>192</v>
      </c>
      <c r="G132" s="179" t="s">
        <v>139</v>
      </c>
      <c r="H132" s="180">
        <v>1.663</v>
      </c>
      <c r="I132" s="181"/>
      <c r="J132" s="182">
        <f>ROUND(I132*H132,2)</f>
        <v>0</v>
      </c>
      <c r="K132" s="178" t="s">
        <v>140</v>
      </c>
      <c r="L132" s="42"/>
      <c r="M132" s="183" t="s">
        <v>28</v>
      </c>
      <c r="N132" s="184" t="s">
        <v>44</v>
      </c>
      <c r="O132" s="67"/>
      <c r="P132" s="185">
        <f>O132*H132</f>
        <v>0</v>
      </c>
      <c r="Q132" s="185">
        <v>0</v>
      </c>
      <c r="R132" s="185">
        <f>Q132*H132</f>
        <v>0</v>
      </c>
      <c r="S132" s="185">
        <v>0</v>
      </c>
      <c r="T132" s="18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7" t="s">
        <v>141</v>
      </c>
      <c r="AT132" s="187" t="s">
        <v>136</v>
      </c>
      <c r="AU132" s="187" t="s">
        <v>83</v>
      </c>
      <c r="AY132" s="20" t="s">
        <v>134</v>
      </c>
      <c r="BE132" s="188">
        <f>IF(N132="základní",J132,0)</f>
        <v>0</v>
      </c>
      <c r="BF132" s="188">
        <f>IF(N132="snížená",J132,0)</f>
        <v>0</v>
      </c>
      <c r="BG132" s="188">
        <f>IF(N132="zákl. přenesená",J132,0)</f>
        <v>0</v>
      </c>
      <c r="BH132" s="188">
        <f>IF(N132="sníž. přenesená",J132,0)</f>
        <v>0</v>
      </c>
      <c r="BI132" s="188">
        <f>IF(N132="nulová",J132,0)</f>
        <v>0</v>
      </c>
      <c r="BJ132" s="20" t="s">
        <v>81</v>
      </c>
      <c r="BK132" s="188">
        <f>ROUND(I132*H132,2)</f>
        <v>0</v>
      </c>
      <c r="BL132" s="20" t="s">
        <v>141</v>
      </c>
      <c r="BM132" s="187" t="s">
        <v>193</v>
      </c>
    </row>
    <row r="133" spans="1:65" s="2" customFormat="1" ht="39">
      <c r="A133" s="37"/>
      <c r="B133" s="38"/>
      <c r="C133" s="39"/>
      <c r="D133" s="189" t="s">
        <v>143</v>
      </c>
      <c r="E133" s="39"/>
      <c r="F133" s="190" t="s">
        <v>194</v>
      </c>
      <c r="G133" s="39"/>
      <c r="H133" s="39"/>
      <c r="I133" s="191"/>
      <c r="J133" s="39"/>
      <c r="K133" s="39"/>
      <c r="L133" s="42"/>
      <c r="M133" s="192"/>
      <c r="N133" s="193"/>
      <c r="O133" s="67"/>
      <c r="P133" s="67"/>
      <c r="Q133" s="67"/>
      <c r="R133" s="67"/>
      <c r="S133" s="67"/>
      <c r="T133" s="68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20" t="s">
        <v>143</v>
      </c>
      <c r="AU133" s="20" t="s">
        <v>83</v>
      </c>
    </row>
    <row r="134" spans="1:65" s="2" customFormat="1" ht="11.25">
      <c r="A134" s="37"/>
      <c r="B134" s="38"/>
      <c r="C134" s="39"/>
      <c r="D134" s="194" t="s">
        <v>145</v>
      </c>
      <c r="E134" s="39"/>
      <c r="F134" s="195" t="s">
        <v>195</v>
      </c>
      <c r="G134" s="39"/>
      <c r="H134" s="39"/>
      <c r="I134" s="191"/>
      <c r="J134" s="39"/>
      <c r="K134" s="39"/>
      <c r="L134" s="42"/>
      <c r="M134" s="192"/>
      <c r="N134" s="193"/>
      <c r="O134" s="67"/>
      <c r="P134" s="67"/>
      <c r="Q134" s="67"/>
      <c r="R134" s="67"/>
      <c r="S134" s="67"/>
      <c r="T134" s="68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20" t="s">
        <v>145</v>
      </c>
      <c r="AU134" s="20" t="s">
        <v>83</v>
      </c>
    </row>
    <row r="135" spans="1:65" s="13" customFormat="1" ht="11.25">
      <c r="B135" s="196"/>
      <c r="C135" s="197"/>
      <c r="D135" s="189" t="s">
        <v>147</v>
      </c>
      <c r="E135" s="198" t="s">
        <v>28</v>
      </c>
      <c r="F135" s="199" t="s">
        <v>196</v>
      </c>
      <c r="G135" s="197"/>
      <c r="H135" s="200">
        <v>1.663</v>
      </c>
      <c r="I135" s="201"/>
      <c r="J135" s="197"/>
      <c r="K135" s="197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147</v>
      </c>
      <c r="AU135" s="206" t="s">
        <v>83</v>
      </c>
      <c r="AV135" s="13" t="s">
        <v>83</v>
      </c>
      <c r="AW135" s="13" t="s">
        <v>35</v>
      </c>
      <c r="AX135" s="13" t="s">
        <v>81</v>
      </c>
      <c r="AY135" s="206" t="s">
        <v>134</v>
      </c>
    </row>
    <row r="136" spans="1:65" s="2" customFormat="1" ht="37.9" customHeight="1">
      <c r="A136" s="37"/>
      <c r="B136" s="38"/>
      <c r="C136" s="176" t="s">
        <v>197</v>
      </c>
      <c r="D136" s="176" t="s">
        <v>136</v>
      </c>
      <c r="E136" s="177" t="s">
        <v>198</v>
      </c>
      <c r="F136" s="178" t="s">
        <v>199</v>
      </c>
      <c r="G136" s="179" t="s">
        <v>139</v>
      </c>
      <c r="H136" s="180">
        <v>938.61699999999996</v>
      </c>
      <c r="I136" s="181"/>
      <c r="J136" s="182">
        <f>ROUND(I136*H136,2)</f>
        <v>0</v>
      </c>
      <c r="K136" s="178" t="s">
        <v>140</v>
      </c>
      <c r="L136" s="42"/>
      <c r="M136" s="183" t="s">
        <v>28</v>
      </c>
      <c r="N136" s="184" t="s">
        <v>44</v>
      </c>
      <c r="O136" s="67"/>
      <c r="P136" s="185">
        <f>O136*H136</f>
        <v>0</v>
      </c>
      <c r="Q136" s="185">
        <v>0</v>
      </c>
      <c r="R136" s="185">
        <f>Q136*H136</f>
        <v>0</v>
      </c>
      <c r="S136" s="185">
        <v>0</v>
      </c>
      <c r="T136" s="18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7" t="s">
        <v>141</v>
      </c>
      <c r="AT136" s="187" t="s">
        <v>136</v>
      </c>
      <c r="AU136" s="187" t="s">
        <v>83</v>
      </c>
      <c r="AY136" s="20" t="s">
        <v>134</v>
      </c>
      <c r="BE136" s="188">
        <f>IF(N136="základní",J136,0)</f>
        <v>0</v>
      </c>
      <c r="BF136" s="188">
        <f>IF(N136="snížená",J136,0)</f>
        <v>0</v>
      </c>
      <c r="BG136" s="188">
        <f>IF(N136="zákl. přenesená",J136,0)</f>
        <v>0</v>
      </c>
      <c r="BH136" s="188">
        <f>IF(N136="sníž. přenesená",J136,0)</f>
        <v>0</v>
      </c>
      <c r="BI136" s="188">
        <f>IF(N136="nulová",J136,0)</f>
        <v>0</v>
      </c>
      <c r="BJ136" s="20" t="s">
        <v>81</v>
      </c>
      <c r="BK136" s="188">
        <f>ROUND(I136*H136,2)</f>
        <v>0</v>
      </c>
      <c r="BL136" s="20" t="s">
        <v>141</v>
      </c>
      <c r="BM136" s="187" t="s">
        <v>200</v>
      </c>
    </row>
    <row r="137" spans="1:65" s="2" customFormat="1" ht="39">
      <c r="A137" s="37"/>
      <c r="B137" s="38"/>
      <c r="C137" s="39"/>
      <c r="D137" s="189" t="s">
        <v>143</v>
      </c>
      <c r="E137" s="39"/>
      <c r="F137" s="190" t="s">
        <v>201</v>
      </c>
      <c r="G137" s="39"/>
      <c r="H137" s="39"/>
      <c r="I137" s="191"/>
      <c r="J137" s="39"/>
      <c r="K137" s="39"/>
      <c r="L137" s="42"/>
      <c r="M137" s="192"/>
      <c r="N137" s="193"/>
      <c r="O137" s="67"/>
      <c r="P137" s="67"/>
      <c r="Q137" s="67"/>
      <c r="R137" s="67"/>
      <c r="S137" s="67"/>
      <c r="T137" s="68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20" t="s">
        <v>143</v>
      </c>
      <c r="AU137" s="20" t="s">
        <v>83</v>
      </c>
    </row>
    <row r="138" spans="1:65" s="2" customFormat="1" ht="11.25">
      <c r="A138" s="37"/>
      <c r="B138" s="38"/>
      <c r="C138" s="39"/>
      <c r="D138" s="194" t="s">
        <v>145</v>
      </c>
      <c r="E138" s="39"/>
      <c r="F138" s="195" t="s">
        <v>202</v>
      </c>
      <c r="G138" s="39"/>
      <c r="H138" s="39"/>
      <c r="I138" s="191"/>
      <c r="J138" s="39"/>
      <c r="K138" s="39"/>
      <c r="L138" s="42"/>
      <c r="M138" s="192"/>
      <c r="N138" s="193"/>
      <c r="O138" s="67"/>
      <c r="P138" s="67"/>
      <c r="Q138" s="67"/>
      <c r="R138" s="67"/>
      <c r="S138" s="67"/>
      <c r="T138" s="68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20" t="s">
        <v>145</v>
      </c>
      <c r="AU138" s="20" t="s">
        <v>83</v>
      </c>
    </row>
    <row r="139" spans="1:65" s="2" customFormat="1" ht="19.5">
      <c r="A139" s="37"/>
      <c r="B139" s="38"/>
      <c r="C139" s="39"/>
      <c r="D139" s="189" t="s">
        <v>203</v>
      </c>
      <c r="E139" s="39"/>
      <c r="F139" s="228" t="s">
        <v>204</v>
      </c>
      <c r="G139" s="39"/>
      <c r="H139" s="39"/>
      <c r="I139" s="191"/>
      <c r="J139" s="39"/>
      <c r="K139" s="39"/>
      <c r="L139" s="42"/>
      <c r="M139" s="192"/>
      <c r="N139" s="193"/>
      <c r="O139" s="67"/>
      <c r="P139" s="67"/>
      <c r="Q139" s="67"/>
      <c r="R139" s="67"/>
      <c r="S139" s="67"/>
      <c r="T139" s="68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20" t="s">
        <v>203</v>
      </c>
      <c r="AU139" s="20" t="s">
        <v>83</v>
      </c>
    </row>
    <row r="140" spans="1:65" s="13" customFormat="1" ht="11.25">
      <c r="B140" s="196"/>
      <c r="C140" s="197"/>
      <c r="D140" s="189" t="s">
        <v>147</v>
      </c>
      <c r="E140" s="198" t="s">
        <v>28</v>
      </c>
      <c r="F140" s="199" t="s">
        <v>205</v>
      </c>
      <c r="G140" s="197"/>
      <c r="H140" s="200">
        <v>91.608000000000004</v>
      </c>
      <c r="I140" s="201"/>
      <c r="J140" s="197"/>
      <c r="K140" s="197"/>
      <c r="L140" s="202"/>
      <c r="M140" s="203"/>
      <c r="N140" s="204"/>
      <c r="O140" s="204"/>
      <c r="P140" s="204"/>
      <c r="Q140" s="204"/>
      <c r="R140" s="204"/>
      <c r="S140" s="204"/>
      <c r="T140" s="205"/>
      <c r="AT140" s="206" t="s">
        <v>147</v>
      </c>
      <c r="AU140" s="206" t="s">
        <v>83</v>
      </c>
      <c r="AV140" s="13" t="s">
        <v>83</v>
      </c>
      <c r="AW140" s="13" t="s">
        <v>35</v>
      </c>
      <c r="AX140" s="13" t="s">
        <v>73</v>
      </c>
      <c r="AY140" s="206" t="s">
        <v>134</v>
      </c>
    </row>
    <row r="141" spans="1:65" s="13" customFormat="1" ht="11.25">
      <c r="B141" s="196"/>
      <c r="C141" s="197"/>
      <c r="D141" s="189" t="s">
        <v>147</v>
      </c>
      <c r="E141" s="198" t="s">
        <v>28</v>
      </c>
      <c r="F141" s="199" t="s">
        <v>206</v>
      </c>
      <c r="G141" s="197"/>
      <c r="H141" s="200">
        <v>847.00900000000001</v>
      </c>
      <c r="I141" s="201"/>
      <c r="J141" s="197"/>
      <c r="K141" s="197"/>
      <c r="L141" s="202"/>
      <c r="M141" s="203"/>
      <c r="N141" s="204"/>
      <c r="O141" s="204"/>
      <c r="P141" s="204"/>
      <c r="Q141" s="204"/>
      <c r="R141" s="204"/>
      <c r="S141" s="204"/>
      <c r="T141" s="205"/>
      <c r="AT141" s="206" t="s">
        <v>147</v>
      </c>
      <c r="AU141" s="206" t="s">
        <v>83</v>
      </c>
      <c r="AV141" s="13" t="s">
        <v>83</v>
      </c>
      <c r="AW141" s="13" t="s">
        <v>35</v>
      </c>
      <c r="AX141" s="13" t="s">
        <v>73</v>
      </c>
      <c r="AY141" s="206" t="s">
        <v>134</v>
      </c>
    </row>
    <row r="142" spans="1:65" s="14" customFormat="1" ht="11.25">
      <c r="B142" s="207"/>
      <c r="C142" s="208"/>
      <c r="D142" s="189" t="s">
        <v>147</v>
      </c>
      <c r="E142" s="209" t="s">
        <v>28</v>
      </c>
      <c r="F142" s="210" t="s">
        <v>149</v>
      </c>
      <c r="G142" s="208"/>
      <c r="H142" s="211">
        <v>938.61699999999996</v>
      </c>
      <c r="I142" s="212"/>
      <c r="J142" s="208"/>
      <c r="K142" s="208"/>
      <c r="L142" s="213"/>
      <c r="M142" s="214"/>
      <c r="N142" s="215"/>
      <c r="O142" s="215"/>
      <c r="P142" s="215"/>
      <c r="Q142" s="215"/>
      <c r="R142" s="215"/>
      <c r="S142" s="215"/>
      <c r="T142" s="216"/>
      <c r="AT142" s="217" t="s">
        <v>147</v>
      </c>
      <c r="AU142" s="217" t="s">
        <v>83</v>
      </c>
      <c r="AV142" s="14" t="s">
        <v>141</v>
      </c>
      <c r="AW142" s="14" t="s">
        <v>35</v>
      </c>
      <c r="AX142" s="14" t="s">
        <v>81</v>
      </c>
      <c r="AY142" s="217" t="s">
        <v>134</v>
      </c>
    </row>
    <row r="143" spans="1:65" s="2" customFormat="1" ht="24.2" customHeight="1">
      <c r="A143" s="37"/>
      <c r="B143" s="38"/>
      <c r="C143" s="176" t="s">
        <v>207</v>
      </c>
      <c r="D143" s="176" t="s">
        <v>136</v>
      </c>
      <c r="E143" s="177" t="s">
        <v>208</v>
      </c>
      <c r="F143" s="178" t="s">
        <v>209</v>
      </c>
      <c r="G143" s="179" t="s">
        <v>139</v>
      </c>
      <c r="H143" s="180">
        <v>1.663</v>
      </c>
      <c r="I143" s="181"/>
      <c r="J143" s="182">
        <f>ROUND(I143*H143,2)</f>
        <v>0</v>
      </c>
      <c r="K143" s="178" t="s">
        <v>140</v>
      </c>
      <c r="L143" s="42"/>
      <c r="M143" s="183" t="s">
        <v>28</v>
      </c>
      <c r="N143" s="184" t="s">
        <v>44</v>
      </c>
      <c r="O143" s="67"/>
      <c r="P143" s="185">
        <f>O143*H143</f>
        <v>0</v>
      </c>
      <c r="Q143" s="185">
        <v>0</v>
      </c>
      <c r="R143" s="185">
        <f>Q143*H143</f>
        <v>0</v>
      </c>
      <c r="S143" s="185">
        <v>0</v>
      </c>
      <c r="T143" s="18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7" t="s">
        <v>141</v>
      </c>
      <c r="AT143" s="187" t="s">
        <v>136</v>
      </c>
      <c r="AU143" s="187" t="s">
        <v>83</v>
      </c>
      <c r="AY143" s="20" t="s">
        <v>134</v>
      </c>
      <c r="BE143" s="188">
        <f>IF(N143="základní",J143,0)</f>
        <v>0</v>
      </c>
      <c r="BF143" s="188">
        <f>IF(N143="snížená",J143,0)</f>
        <v>0</v>
      </c>
      <c r="BG143" s="188">
        <f>IF(N143="zákl. přenesená",J143,0)</f>
        <v>0</v>
      </c>
      <c r="BH143" s="188">
        <f>IF(N143="sníž. přenesená",J143,0)</f>
        <v>0</v>
      </c>
      <c r="BI143" s="188">
        <f>IF(N143="nulová",J143,0)</f>
        <v>0</v>
      </c>
      <c r="BJ143" s="20" t="s">
        <v>81</v>
      </c>
      <c r="BK143" s="188">
        <f>ROUND(I143*H143,2)</f>
        <v>0</v>
      </c>
      <c r="BL143" s="20" t="s">
        <v>141</v>
      </c>
      <c r="BM143" s="187" t="s">
        <v>210</v>
      </c>
    </row>
    <row r="144" spans="1:65" s="2" customFormat="1" ht="29.25">
      <c r="A144" s="37"/>
      <c r="B144" s="38"/>
      <c r="C144" s="39"/>
      <c r="D144" s="189" t="s">
        <v>143</v>
      </c>
      <c r="E144" s="39"/>
      <c r="F144" s="190" t="s">
        <v>211</v>
      </c>
      <c r="G144" s="39"/>
      <c r="H144" s="39"/>
      <c r="I144" s="191"/>
      <c r="J144" s="39"/>
      <c r="K144" s="39"/>
      <c r="L144" s="42"/>
      <c r="M144" s="192"/>
      <c r="N144" s="193"/>
      <c r="O144" s="67"/>
      <c r="P144" s="67"/>
      <c r="Q144" s="67"/>
      <c r="R144" s="67"/>
      <c r="S144" s="67"/>
      <c r="T144" s="68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20" t="s">
        <v>143</v>
      </c>
      <c r="AU144" s="20" t="s">
        <v>83</v>
      </c>
    </row>
    <row r="145" spans="1:65" s="2" customFormat="1" ht="11.25">
      <c r="A145" s="37"/>
      <c r="B145" s="38"/>
      <c r="C145" s="39"/>
      <c r="D145" s="194" t="s">
        <v>145</v>
      </c>
      <c r="E145" s="39"/>
      <c r="F145" s="195" t="s">
        <v>212</v>
      </c>
      <c r="G145" s="39"/>
      <c r="H145" s="39"/>
      <c r="I145" s="191"/>
      <c r="J145" s="39"/>
      <c r="K145" s="39"/>
      <c r="L145" s="42"/>
      <c r="M145" s="192"/>
      <c r="N145" s="193"/>
      <c r="O145" s="67"/>
      <c r="P145" s="67"/>
      <c r="Q145" s="67"/>
      <c r="R145" s="67"/>
      <c r="S145" s="67"/>
      <c r="T145" s="68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20" t="s">
        <v>145</v>
      </c>
      <c r="AU145" s="20" t="s">
        <v>83</v>
      </c>
    </row>
    <row r="146" spans="1:65" s="13" customFormat="1" ht="11.25">
      <c r="B146" s="196"/>
      <c r="C146" s="197"/>
      <c r="D146" s="189" t="s">
        <v>147</v>
      </c>
      <c r="E146" s="198" t="s">
        <v>28</v>
      </c>
      <c r="F146" s="199" t="s">
        <v>213</v>
      </c>
      <c r="G146" s="197"/>
      <c r="H146" s="200">
        <v>1.663</v>
      </c>
      <c r="I146" s="201"/>
      <c r="J146" s="197"/>
      <c r="K146" s="197"/>
      <c r="L146" s="202"/>
      <c r="M146" s="203"/>
      <c r="N146" s="204"/>
      <c r="O146" s="204"/>
      <c r="P146" s="204"/>
      <c r="Q146" s="204"/>
      <c r="R146" s="204"/>
      <c r="S146" s="204"/>
      <c r="T146" s="205"/>
      <c r="AT146" s="206" t="s">
        <v>147</v>
      </c>
      <c r="AU146" s="206" t="s">
        <v>83</v>
      </c>
      <c r="AV146" s="13" t="s">
        <v>83</v>
      </c>
      <c r="AW146" s="13" t="s">
        <v>35</v>
      </c>
      <c r="AX146" s="13" t="s">
        <v>73</v>
      </c>
      <c r="AY146" s="206" t="s">
        <v>134</v>
      </c>
    </row>
    <row r="147" spans="1:65" s="14" customFormat="1" ht="11.25">
      <c r="B147" s="207"/>
      <c r="C147" s="208"/>
      <c r="D147" s="189" t="s">
        <v>147</v>
      </c>
      <c r="E147" s="209" t="s">
        <v>28</v>
      </c>
      <c r="F147" s="210" t="s">
        <v>149</v>
      </c>
      <c r="G147" s="208"/>
      <c r="H147" s="211">
        <v>1.663</v>
      </c>
      <c r="I147" s="212"/>
      <c r="J147" s="208"/>
      <c r="K147" s="208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147</v>
      </c>
      <c r="AU147" s="217" t="s">
        <v>83</v>
      </c>
      <c r="AV147" s="14" t="s">
        <v>141</v>
      </c>
      <c r="AW147" s="14" t="s">
        <v>35</v>
      </c>
      <c r="AX147" s="14" t="s">
        <v>81</v>
      </c>
      <c r="AY147" s="217" t="s">
        <v>134</v>
      </c>
    </row>
    <row r="148" spans="1:65" s="2" customFormat="1" ht="33" customHeight="1">
      <c r="A148" s="37"/>
      <c r="B148" s="38"/>
      <c r="C148" s="176" t="s">
        <v>214</v>
      </c>
      <c r="D148" s="176" t="s">
        <v>136</v>
      </c>
      <c r="E148" s="177" t="s">
        <v>215</v>
      </c>
      <c r="F148" s="178" t="s">
        <v>216</v>
      </c>
      <c r="G148" s="179" t="s">
        <v>217</v>
      </c>
      <c r="H148" s="180">
        <v>1689.511</v>
      </c>
      <c r="I148" s="181"/>
      <c r="J148" s="182">
        <f>ROUND(I148*H148,2)</f>
        <v>0</v>
      </c>
      <c r="K148" s="178" t="s">
        <v>140</v>
      </c>
      <c r="L148" s="42"/>
      <c r="M148" s="183" t="s">
        <v>28</v>
      </c>
      <c r="N148" s="184" t="s">
        <v>44</v>
      </c>
      <c r="O148" s="67"/>
      <c r="P148" s="185">
        <f>O148*H148</f>
        <v>0</v>
      </c>
      <c r="Q148" s="185">
        <v>0</v>
      </c>
      <c r="R148" s="185">
        <f>Q148*H148</f>
        <v>0</v>
      </c>
      <c r="S148" s="185">
        <v>0</v>
      </c>
      <c r="T148" s="18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7" t="s">
        <v>141</v>
      </c>
      <c r="AT148" s="187" t="s">
        <v>136</v>
      </c>
      <c r="AU148" s="187" t="s">
        <v>83</v>
      </c>
      <c r="AY148" s="20" t="s">
        <v>134</v>
      </c>
      <c r="BE148" s="188">
        <f>IF(N148="základní",J148,0)</f>
        <v>0</v>
      </c>
      <c r="BF148" s="188">
        <f>IF(N148="snížená",J148,0)</f>
        <v>0</v>
      </c>
      <c r="BG148" s="188">
        <f>IF(N148="zákl. přenesená",J148,0)</f>
        <v>0</v>
      </c>
      <c r="BH148" s="188">
        <f>IF(N148="sníž. přenesená",J148,0)</f>
        <v>0</v>
      </c>
      <c r="BI148" s="188">
        <f>IF(N148="nulová",J148,0)</f>
        <v>0</v>
      </c>
      <c r="BJ148" s="20" t="s">
        <v>81</v>
      </c>
      <c r="BK148" s="188">
        <f>ROUND(I148*H148,2)</f>
        <v>0</v>
      </c>
      <c r="BL148" s="20" t="s">
        <v>141</v>
      </c>
      <c r="BM148" s="187" t="s">
        <v>218</v>
      </c>
    </row>
    <row r="149" spans="1:65" s="2" customFormat="1" ht="29.25">
      <c r="A149" s="37"/>
      <c r="B149" s="38"/>
      <c r="C149" s="39"/>
      <c r="D149" s="189" t="s">
        <v>143</v>
      </c>
      <c r="E149" s="39"/>
      <c r="F149" s="190" t="s">
        <v>219</v>
      </c>
      <c r="G149" s="39"/>
      <c r="H149" s="39"/>
      <c r="I149" s="191"/>
      <c r="J149" s="39"/>
      <c r="K149" s="39"/>
      <c r="L149" s="42"/>
      <c r="M149" s="192"/>
      <c r="N149" s="193"/>
      <c r="O149" s="67"/>
      <c r="P149" s="67"/>
      <c r="Q149" s="67"/>
      <c r="R149" s="67"/>
      <c r="S149" s="67"/>
      <c r="T149" s="68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20" t="s">
        <v>143</v>
      </c>
      <c r="AU149" s="20" t="s">
        <v>83</v>
      </c>
    </row>
    <row r="150" spans="1:65" s="2" customFormat="1" ht="11.25">
      <c r="A150" s="37"/>
      <c r="B150" s="38"/>
      <c r="C150" s="39"/>
      <c r="D150" s="194" t="s">
        <v>145</v>
      </c>
      <c r="E150" s="39"/>
      <c r="F150" s="195" t="s">
        <v>220</v>
      </c>
      <c r="G150" s="39"/>
      <c r="H150" s="39"/>
      <c r="I150" s="191"/>
      <c r="J150" s="39"/>
      <c r="K150" s="39"/>
      <c r="L150" s="42"/>
      <c r="M150" s="192"/>
      <c r="N150" s="193"/>
      <c r="O150" s="67"/>
      <c r="P150" s="67"/>
      <c r="Q150" s="67"/>
      <c r="R150" s="67"/>
      <c r="S150" s="67"/>
      <c r="T150" s="68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20" t="s">
        <v>145</v>
      </c>
      <c r="AU150" s="20" t="s">
        <v>83</v>
      </c>
    </row>
    <row r="151" spans="1:65" s="13" customFormat="1" ht="11.25">
      <c r="B151" s="196"/>
      <c r="C151" s="197"/>
      <c r="D151" s="189" t="s">
        <v>147</v>
      </c>
      <c r="E151" s="198" t="s">
        <v>28</v>
      </c>
      <c r="F151" s="199" t="s">
        <v>221</v>
      </c>
      <c r="G151" s="197"/>
      <c r="H151" s="200">
        <v>938.61699999999996</v>
      </c>
      <c r="I151" s="201"/>
      <c r="J151" s="197"/>
      <c r="K151" s="197"/>
      <c r="L151" s="202"/>
      <c r="M151" s="203"/>
      <c r="N151" s="204"/>
      <c r="O151" s="204"/>
      <c r="P151" s="204"/>
      <c r="Q151" s="204"/>
      <c r="R151" s="204"/>
      <c r="S151" s="204"/>
      <c r="T151" s="205"/>
      <c r="AT151" s="206" t="s">
        <v>147</v>
      </c>
      <c r="AU151" s="206" t="s">
        <v>83</v>
      </c>
      <c r="AV151" s="13" t="s">
        <v>83</v>
      </c>
      <c r="AW151" s="13" t="s">
        <v>35</v>
      </c>
      <c r="AX151" s="13" t="s">
        <v>73</v>
      </c>
      <c r="AY151" s="206" t="s">
        <v>134</v>
      </c>
    </row>
    <row r="152" spans="1:65" s="14" customFormat="1" ht="11.25">
      <c r="B152" s="207"/>
      <c r="C152" s="208"/>
      <c r="D152" s="189" t="s">
        <v>147</v>
      </c>
      <c r="E152" s="209" t="s">
        <v>28</v>
      </c>
      <c r="F152" s="210" t="s">
        <v>149</v>
      </c>
      <c r="G152" s="208"/>
      <c r="H152" s="211">
        <v>938.61699999999996</v>
      </c>
      <c r="I152" s="212"/>
      <c r="J152" s="208"/>
      <c r="K152" s="208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147</v>
      </c>
      <c r="AU152" s="217" t="s">
        <v>83</v>
      </c>
      <c r="AV152" s="14" t="s">
        <v>141</v>
      </c>
      <c r="AW152" s="14" t="s">
        <v>35</v>
      </c>
      <c r="AX152" s="14" t="s">
        <v>81</v>
      </c>
      <c r="AY152" s="217" t="s">
        <v>134</v>
      </c>
    </row>
    <row r="153" spans="1:65" s="13" customFormat="1" ht="11.25">
      <c r="B153" s="196"/>
      <c r="C153" s="197"/>
      <c r="D153" s="189" t="s">
        <v>147</v>
      </c>
      <c r="E153" s="197"/>
      <c r="F153" s="199" t="s">
        <v>222</v>
      </c>
      <c r="G153" s="197"/>
      <c r="H153" s="200">
        <v>1689.511</v>
      </c>
      <c r="I153" s="201"/>
      <c r="J153" s="197"/>
      <c r="K153" s="197"/>
      <c r="L153" s="202"/>
      <c r="M153" s="203"/>
      <c r="N153" s="204"/>
      <c r="O153" s="204"/>
      <c r="P153" s="204"/>
      <c r="Q153" s="204"/>
      <c r="R153" s="204"/>
      <c r="S153" s="204"/>
      <c r="T153" s="205"/>
      <c r="AT153" s="206" t="s">
        <v>147</v>
      </c>
      <c r="AU153" s="206" t="s">
        <v>83</v>
      </c>
      <c r="AV153" s="13" t="s">
        <v>83</v>
      </c>
      <c r="AW153" s="13" t="s">
        <v>4</v>
      </c>
      <c r="AX153" s="13" t="s">
        <v>81</v>
      </c>
      <c r="AY153" s="206" t="s">
        <v>134</v>
      </c>
    </row>
    <row r="154" spans="1:65" s="2" customFormat="1" ht="24.2" customHeight="1">
      <c r="A154" s="37"/>
      <c r="B154" s="38"/>
      <c r="C154" s="176" t="s">
        <v>223</v>
      </c>
      <c r="D154" s="176" t="s">
        <v>136</v>
      </c>
      <c r="E154" s="177" t="s">
        <v>224</v>
      </c>
      <c r="F154" s="178" t="s">
        <v>225</v>
      </c>
      <c r="G154" s="179" t="s">
        <v>139</v>
      </c>
      <c r="H154" s="180">
        <v>534.58399999999995</v>
      </c>
      <c r="I154" s="181"/>
      <c r="J154" s="182">
        <f>ROUND(I154*H154,2)</f>
        <v>0</v>
      </c>
      <c r="K154" s="178" t="s">
        <v>140</v>
      </c>
      <c r="L154" s="42"/>
      <c r="M154" s="183" t="s">
        <v>28</v>
      </c>
      <c r="N154" s="184" t="s">
        <v>44</v>
      </c>
      <c r="O154" s="67"/>
      <c r="P154" s="185">
        <f>O154*H154</f>
        <v>0</v>
      </c>
      <c r="Q154" s="185">
        <v>0</v>
      </c>
      <c r="R154" s="185">
        <f>Q154*H154</f>
        <v>0</v>
      </c>
      <c r="S154" s="185">
        <v>0</v>
      </c>
      <c r="T154" s="18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7" t="s">
        <v>141</v>
      </c>
      <c r="AT154" s="187" t="s">
        <v>136</v>
      </c>
      <c r="AU154" s="187" t="s">
        <v>83</v>
      </c>
      <c r="AY154" s="20" t="s">
        <v>134</v>
      </c>
      <c r="BE154" s="188">
        <f>IF(N154="základní",J154,0)</f>
        <v>0</v>
      </c>
      <c r="BF154" s="188">
        <f>IF(N154="snížená",J154,0)</f>
        <v>0</v>
      </c>
      <c r="BG154" s="188">
        <f>IF(N154="zákl. přenesená",J154,0)</f>
        <v>0</v>
      </c>
      <c r="BH154" s="188">
        <f>IF(N154="sníž. přenesená",J154,0)</f>
        <v>0</v>
      </c>
      <c r="BI154" s="188">
        <f>IF(N154="nulová",J154,0)</f>
        <v>0</v>
      </c>
      <c r="BJ154" s="20" t="s">
        <v>81</v>
      </c>
      <c r="BK154" s="188">
        <f>ROUND(I154*H154,2)</f>
        <v>0</v>
      </c>
      <c r="BL154" s="20" t="s">
        <v>141</v>
      </c>
      <c r="BM154" s="187" t="s">
        <v>226</v>
      </c>
    </row>
    <row r="155" spans="1:65" s="2" customFormat="1" ht="29.25">
      <c r="A155" s="37"/>
      <c r="B155" s="38"/>
      <c r="C155" s="39"/>
      <c r="D155" s="189" t="s">
        <v>143</v>
      </c>
      <c r="E155" s="39"/>
      <c r="F155" s="190" t="s">
        <v>227</v>
      </c>
      <c r="G155" s="39"/>
      <c r="H155" s="39"/>
      <c r="I155" s="191"/>
      <c r="J155" s="39"/>
      <c r="K155" s="39"/>
      <c r="L155" s="42"/>
      <c r="M155" s="192"/>
      <c r="N155" s="193"/>
      <c r="O155" s="67"/>
      <c r="P155" s="67"/>
      <c r="Q155" s="67"/>
      <c r="R155" s="67"/>
      <c r="S155" s="67"/>
      <c r="T155" s="68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20" t="s">
        <v>143</v>
      </c>
      <c r="AU155" s="20" t="s">
        <v>83</v>
      </c>
    </row>
    <row r="156" spans="1:65" s="2" customFormat="1" ht="11.25">
      <c r="A156" s="37"/>
      <c r="B156" s="38"/>
      <c r="C156" s="39"/>
      <c r="D156" s="194" t="s">
        <v>145</v>
      </c>
      <c r="E156" s="39"/>
      <c r="F156" s="195" t="s">
        <v>228</v>
      </c>
      <c r="G156" s="39"/>
      <c r="H156" s="39"/>
      <c r="I156" s="191"/>
      <c r="J156" s="39"/>
      <c r="K156" s="39"/>
      <c r="L156" s="42"/>
      <c r="M156" s="192"/>
      <c r="N156" s="193"/>
      <c r="O156" s="67"/>
      <c r="P156" s="67"/>
      <c r="Q156" s="67"/>
      <c r="R156" s="67"/>
      <c r="S156" s="67"/>
      <c r="T156" s="68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20" t="s">
        <v>145</v>
      </c>
      <c r="AU156" s="20" t="s">
        <v>83</v>
      </c>
    </row>
    <row r="157" spans="1:65" s="13" customFormat="1" ht="11.25">
      <c r="B157" s="196"/>
      <c r="C157" s="197"/>
      <c r="D157" s="189" t="s">
        <v>147</v>
      </c>
      <c r="E157" s="198" t="s">
        <v>28</v>
      </c>
      <c r="F157" s="199" t="s">
        <v>229</v>
      </c>
      <c r="G157" s="197"/>
      <c r="H157" s="200">
        <v>1.663</v>
      </c>
      <c r="I157" s="201"/>
      <c r="J157" s="197"/>
      <c r="K157" s="197"/>
      <c r="L157" s="202"/>
      <c r="M157" s="203"/>
      <c r="N157" s="204"/>
      <c r="O157" s="204"/>
      <c r="P157" s="204"/>
      <c r="Q157" s="204"/>
      <c r="R157" s="204"/>
      <c r="S157" s="204"/>
      <c r="T157" s="205"/>
      <c r="AT157" s="206" t="s">
        <v>147</v>
      </c>
      <c r="AU157" s="206" t="s">
        <v>83</v>
      </c>
      <c r="AV157" s="13" t="s">
        <v>83</v>
      </c>
      <c r="AW157" s="13" t="s">
        <v>35</v>
      </c>
      <c r="AX157" s="13" t="s">
        <v>73</v>
      </c>
      <c r="AY157" s="206" t="s">
        <v>134</v>
      </c>
    </row>
    <row r="158" spans="1:65" s="13" customFormat="1" ht="11.25">
      <c r="B158" s="196"/>
      <c r="C158" s="197"/>
      <c r="D158" s="189" t="s">
        <v>147</v>
      </c>
      <c r="E158" s="198" t="s">
        <v>28</v>
      </c>
      <c r="F158" s="199" t="s">
        <v>230</v>
      </c>
      <c r="G158" s="197"/>
      <c r="H158" s="200">
        <v>9.1489999999999991</v>
      </c>
      <c r="I158" s="201"/>
      <c r="J158" s="197"/>
      <c r="K158" s="197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147</v>
      </c>
      <c r="AU158" s="206" t="s">
        <v>83</v>
      </c>
      <c r="AV158" s="13" t="s">
        <v>83</v>
      </c>
      <c r="AW158" s="13" t="s">
        <v>35</v>
      </c>
      <c r="AX158" s="13" t="s">
        <v>73</v>
      </c>
      <c r="AY158" s="206" t="s">
        <v>134</v>
      </c>
    </row>
    <row r="159" spans="1:65" s="13" customFormat="1" ht="11.25">
      <c r="B159" s="196"/>
      <c r="C159" s="197"/>
      <c r="D159" s="189" t="s">
        <v>147</v>
      </c>
      <c r="E159" s="198" t="s">
        <v>28</v>
      </c>
      <c r="F159" s="199" t="s">
        <v>231</v>
      </c>
      <c r="G159" s="197"/>
      <c r="H159" s="200">
        <v>23.712</v>
      </c>
      <c r="I159" s="201"/>
      <c r="J159" s="197"/>
      <c r="K159" s="197"/>
      <c r="L159" s="202"/>
      <c r="M159" s="203"/>
      <c r="N159" s="204"/>
      <c r="O159" s="204"/>
      <c r="P159" s="204"/>
      <c r="Q159" s="204"/>
      <c r="R159" s="204"/>
      <c r="S159" s="204"/>
      <c r="T159" s="205"/>
      <c r="AT159" s="206" t="s">
        <v>147</v>
      </c>
      <c r="AU159" s="206" t="s">
        <v>83</v>
      </c>
      <c r="AV159" s="13" t="s">
        <v>83</v>
      </c>
      <c r="AW159" s="13" t="s">
        <v>35</v>
      </c>
      <c r="AX159" s="13" t="s">
        <v>73</v>
      </c>
      <c r="AY159" s="206" t="s">
        <v>134</v>
      </c>
    </row>
    <row r="160" spans="1:65" s="16" customFormat="1" ht="11.25">
      <c r="B160" s="229"/>
      <c r="C160" s="230"/>
      <c r="D160" s="189" t="s">
        <v>147</v>
      </c>
      <c r="E160" s="231" t="s">
        <v>28</v>
      </c>
      <c r="F160" s="232" t="s">
        <v>232</v>
      </c>
      <c r="G160" s="230"/>
      <c r="H160" s="233">
        <v>34.524000000000001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AT160" s="239" t="s">
        <v>147</v>
      </c>
      <c r="AU160" s="239" t="s">
        <v>83</v>
      </c>
      <c r="AV160" s="16" t="s">
        <v>161</v>
      </c>
      <c r="AW160" s="16" t="s">
        <v>35</v>
      </c>
      <c r="AX160" s="16" t="s">
        <v>73</v>
      </c>
      <c r="AY160" s="239" t="s">
        <v>134</v>
      </c>
    </row>
    <row r="161" spans="1:65" s="13" customFormat="1" ht="11.25">
      <c r="B161" s="196"/>
      <c r="C161" s="197"/>
      <c r="D161" s="189" t="s">
        <v>147</v>
      </c>
      <c r="E161" s="198" t="s">
        <v>28</v>
      </c>
      <c r="F161" s="199" t="s">
        <v>233</v>
      </c>
      <c r="G161" s="197"/>
      <c r="H161" s="200">
        <v>500.06</v>
      </c>
      <c r="I161" s="201"/>
      <c r="J161" s="197"/>
      <c r="K161" s="197"/>
      <c r="L161" s="202"/>
      <c r="M161" s="203"/>
      <c r="N161" s="204"/>
      <c r="O161" s="204"/>
      <c r="P161" s="204"/>
      <c r="Q161" s="204"/>
      <c r="R161" s="204"/>
      <c r="S161" s="204"/>
      <c r="T161" s="205"/>
      <c r="AT161" s="206" t="s">
        <v>147</v>
      </c>
      <c r="AU161" s="206" t="s">
        <v>83</v>
      </c>
      <c r="AV161" s="13" t="s">
        <v>83</v>
      </c>
      <c r="AW161" s="13" t="s">
        <v>35</v>
      </c>
      <c r="AX161" s="13" t="s">
        <v>73</v>
      </c>
      <c r="AY161" s="206" t="s">
        <v>134</v>
      </c>
    </row>
    <row r="162" spans="1:65" s="14" customFormat="1" ht="11.25">
      <c r="B162" s="207"/>
      <c r="C162" s="208"/>
      <c r="D162" s="189" t="s">
        <v>147</v>
      </c>
      <c r="E162" s="209" t="s">
        <v>28</v>
      </c>
      <c r="F162" s="210" t="s">
        <v>149</v>
      </c>
      <c r="G162" s="208"/>
      <c r="H162" s="211">
        <v>534.58400000000006</v>
      </c>
      <c r="I162" s="212"/>
      <c r="J162" s="208"/>
      <c r="K162" s="208"/>
      <c r="L162" s="213"/>
      <c r="M162" s="214"/>
      <c r="N162" s="215"/>
      <c r="O162" s="215"/>
      <c r="P162" s="215"/>
      <c r="Q162" s="215"/>
      <c r="R162" s="215"/>
      <c r="S162" s="215"/>
      <c r="T162" s="216"/>
      <c r="AT162" s="217" t="s">
        <v>147</v>
      </c>
      <c r="AU162" s="217" t="s">
        <v>83</v>
      </c>
      <c r="AV162" s="14" t="s">
        <v>141</v>
      </c>
      <c r="AW162" s="14" t="s">
        <v>35</v>
      </c>
      <c r="AX162" s="14" t="s">
        <v>81</v>
      </c>
      <c r="AY162" s="217" t="s">
        <v>134</v>
      </c>
    </row>
    <row r="163" spans="1:65" s="2" customFormat="1" ht="16.5" customHeight="1">
      <c r="A163" s="37"/>
      <c r="B163" s="38"/>
      <c r="C163" s="240" t="s">
        <v>8</v>
      </c>
      <c r="D163" s="240" t="s">
        <v>234</v>
      </c>
      <c r="E163" s="241" t="s">
        <v>235</v>
      </c>
      <c r="F163" s="242" t="s">
        <v>236</v>
      </c>
      <c r="G163" s="243" t="s">
        <v>217</v>
      </c>
      <c r="H163" s="244">
        <v>47.423999999999999</v>
      </c>
      <c r="I163" s="245"/>
      <c r="J163" s="246">
        <f>ROUND(I163*H163,2)</f>
        <v>0</v>
      </c>
      <c r="K163" s="242" t="s">
        <v>140</v>
      </c>
      <c r="L163" s="247"/>
      <c r="M163" s="248" t="s">
        <v>28</v>
      </c>
      <c r="N163" s="249" t="s">
        <v>44</v>
      </c>
      <c r="O163" s="67"/>
      <c r="P163" s="185">
        <f>O163*H163</f>
        <v>0</v>
      </c>
      <c r="Q163" s="185">
        <v>1</v>
      </c>
      <c r="R163" s="185">
        <f>Q163*H163</f>
        <v>47.423999999999999</v>
      </c>
      <c r="S163" s="185">
        <v>0</v>
      </c>
      <c r="T163" s="186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7" t="s">
        <v>197</v>
      </c>
      <c r="AT163" s="187" t="s">
        <v>234</v>
      </c>
      <c r="AU163" s="187" t="s">
        <v>83</v>
      </c>
      <c r="AY163" s="20" t="s">
        <v>134</v>
      </c>
      <c r="BE163" s="188">
        <f>IF(N163="základní",J163,0)</f>
        <v>0</v>
      </c>
      <c r="BF163" s="188">
        <f>IF(N163="snížená",J163,0)</f>
        <v>0</v>
      </c>
      <c r="BG163" s="188">
        <f>IF(N163="zákl. přenesená",J163,0)</f>
        <v>0</v>
      </c>
      <c r="BH163" s="188">
        <f>IF(N163="sníž. přenesená",J163,0)</f>
        <v>0</v>
      </c>
      <c r="BI163" s="188">
        <f>IF(N163="nulová",J163,0)</f>
        <v>0</v>
      </c>
      <c r="BJ163" s="20" t="s">
        <v>81</v>
      </c>
      <c r="BK163" s="188">
        <f>ROUND(I163*H163,2)</f>
        <v>0</v>
      </c>
      <c r="BL163" s="20" t="s">
        <v>141</v>
      </c>
      <c r="BM163" s="187" t="s">
        <v>237</v>
      </c>
    </row>
    <row r="164" spans="1:65" s="2" customFormat="1" ht="11.25">
      <c r="A164" s="37"/>
      <c r="B164" s="38"/>
      <c r="C164" s="39"/>
      <c r="D164" s="189" t="s">
        <v>143</v>
      </c>
      <c r="E164" s="39"/>
      <c r="F164" s="190" t="s">
        <v>236</v>
      </c>
      <c r="G164" s="39"/>
      <c r="H164" s="39"/>
      <c r="I164" s="191"/>
      <c r="J164" s="39"/>
      <c r="K164" s="39"/>
      <c r="L164" s="42"/>
      <c r="M164" s="192"/>
      <c r="N164" s="193"/>
      <c r="O164" s="67"/>
      <c r="P164" s="67"/>
      <c r="Q164" s="67"/>
      <c r="R164" s="67"/>
      <c r="S164" s="67"/>
      <c r="T164" s="68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20" t="s">
        <v>143</v>
      </c>
      <c r="AU164" s="20" t="s">
        <v>83</v>
      </c>
    </row>
    <row r="165" spans="1:65" s="13" customFormat="1" ht="11.25">
      <c r="B165" s="196"/>
      <c r="C165" s="197"/>
      <c r="D165" s="189" t="s">
        <v>147</v>
      </c>
      <c r="E165" s="198" t="s">
        <v>28</v>
      </c>
      <c r="F165" s="199" t="s">
        <v>238</v>
      </c>
      <c r="G165" s="197"/>
      <c r="H165" s="200">
        <v>23.712</v>
      </c>
      <c r="I165" s="201"/>
      <c r="J165" s="197"/>
      <c r="K165" s="197"/>
      <c r="L165" s="202"/>
      <c r="M165" s="203"/>
      <c r="N165" s="204"/>
      <c r="O165" s="204"/>
      <c r="P165" s="204"/>
      <c r="Q165" s="204"/>
      <c r="R165" s="204"/>
      <c r="S165" s="204"/>
      <c r="T165" s="205"/>
      <c r="AT165" s="206" t="s">
        <v>147</v>
      </c>
      <c r="AU165" s="206" t="s">
        <v>83</v>
      </c>
      <c r="AV165" s="13" t="s">
        <v>83</v>
      </c>
      <c r="AW165" s="13" t="s">
        <v>35</v>
      </c>
      <c r="AX165" s="13" t="s">
        <v>73</v>
      </c>
      <c r="AY165" s="206" t="s">
        <v>134</v>
      </c>
    </row>
    <row r="166" spans="1:65" s="14" customFormat="1" ht="11.25">
      <c r="B166" s="207"/>
      <c r="C166" s="208"/>
      <c r="D166" s="189" t="s">
        <v>147</v>
      </c>
      <c r="E166" s="209" t="s">
        <v>28</v>
      </c>
      <c r="F166" s="210" t="s">
        <v>149</v>
      </c>
      <c r="G166" s="208"/>
      <c r="H166" s="211">
        <v>23.712</v>
      </c>
      <c r="I166" s="212"/>
      <c r="J166" s="208"/>
      <c r="K166" s="208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147</v>
      </c>
      <c r="AU166" s="217" t="s">
        <v>83</v>
      </c>
      <c r="AV166" s="14" t="s">
        <v>141</v>
      </c>
      <c r="AW166" s="14" t="s">
        <v>35</v>
      </c>
      <c r="AX166" s="14" t="s">
        <v>81</v>
      </c>
      <c r="AY166" s="217" t="s">
        <v>134</v>
      </c>
    </row>
    <row r="167" spans="1:65" s="13" customFormat="1" ht="11.25">
      <c r="B167" s="196"/>
      <c r="C167" s="197"/>
      <c r="D167" s="189" t="s">
        <v>147</v>
      </c>
      <c r="E167" s="197"/>
      <c r="F167" s="199" t="s">
        <v>239</v>
      </c>
      <c r="G167" s="197"/>
      <c r="H167" s="200">
        <v>47.423999999999999</v>
      </c>
      <c r="I167" s="201"/>
      <c r="J167" s="197"/>
      <c r="K167" s="197"/>
      <c r="L167" s="202"/>
      <c r="M167" s="203"/>
      <c r="N167" s="204"/>
      <c r="O167" s="204"/>
      <c r="P167" s="204"/>
      <c r="Q167" s="204"/>
      <c r="R167" s="204"/>
      <c r="S167" s="204"/>
      <c r="T167" s="205"/>
      <c r="AT167" s="206" t="s">
        <v>147</v>
      </c>
      <c r="AU167" s="206" t="s">
        <v>83</v>
      </c>
      <c r="AV167" s="13" t="s">
        <v>83</v>
      </c>
      <c r="AW167" s="13" t="s">
        <v>4</v>
      </c>
      <c r="AX167" s="13" t="s">
        <v>81</v>
      </c>
      <c r="AY167" s="206" t="s">
        <v>134</v>
      </c>
    </row>
    <row r="168" spans="1:65" s="2" customFormat="1" ht="16.5" customHeight="1">
      <c r="A168" s="37"/>
      <c r="B168" s="38"/>
      <c r="C168" s="240" t="s">
        <v>240</v>
      </c>
      <c r="D168" s="240" t="s">
        <v>234</v>
      </c>
      <c r="E168" s="241" t="s">
        <v>241</v>
      </c>
      <c r="F168" s="242" t="s">
        <v>242</v>
      </c>
      <c r="G168" s="243" t="s">
        <v>139</v>
      </c>
      <c r="H168" s="244">
        <v>600.072</v>
      </c>
      <c r="I168" s="245"/>
      <c r="J168" s="246">
        <f>ROUND(I168*H168,2)</f>
        <v>0</v>
      </c>
      <c r="K168" s="242" t="s">
        <v>28</v>
      </c>
      <c r="L168" s="247"/>
      <c r="M168" s="248" t="s">
        <v>28</v>
      </c>
      <c r="N168" s="249" t="s">
        <v>44</v>
      </c>
      <c r="O168" s="67"/>
      <c r="P168" s="185">
        <f>O168*H168</f>
        <v>0</v>
      </c>
      <c r="Q168" s="185">
        <v>0.22</v>
      </c>
      <c r="R168" s="185">
        <f>Q168*H168</f>
        <v>132.01584</v>
      </c>
      <c r="S168" s="185">
        <v>0</v>
      </c>
      <c r="T168" s="186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7" t="s">
        <v>197</v>
      </c>
      <c r="AT168" s="187" t="s">
        <v>234</v>
      </c>
      <c r="AU168" s="187" t="s">
        <v>83</v>
      </c>
      <c r="AY168" s="20" t="s">
        <v>134</v>
      </c>
      <c r="BE168" s="188">
        <f>IF(N168="základní",J168,0)</f>
        <v>0</v>
      </c>
      <c r="BF168" s="188">
        <f>IF(N168="snížená",J168,0)</f>
        <v>0</v>
      </c>
      <c r="BG168" s="188">
        <f>IF(N168="zákl. přenesená",J168,0)</f>
        <v>0</v>
      </c>
      <c r="BH168" s="188">
        <f>IF(N168="sníž. přenesená",J168,0)</f>
        <v>0</v>
      </c>
      <c r="BI168" s="188">
        <f>IF(N168="nulová",J168,0)</f>
        <v>0</v>
      </c>
      <c r="BJ168" s="20" t="s">
        <v>81</v>
      </c>
      <c r="BK168" s="188">
        <f>ROUND(I168*H168,2)</f>
        <v>0</v>
      </c>
      <c r="BL168" s="20" t="s">
        <v>141</v>
      </c>
      <c r="BM168" s="187" t="s">
        <v>243</v>
      </c>
    </row>
    <row r="169" spans="1:65" s="2" customFormat="1" ht="11.25">
      <c r="A169" s="37"/>
      <c r="B169" s="38"/>
      <c r="C169" s="39"/>
      <c r="D169" s="189" t="s">
        <v>143</v>
      </c>
      <c r="E169" s="39"/>
      <c r="F169" s="190" t="s">
        <v>242</v>
      </c>
      <c r="G169" s="39"/>
      <c r="H169" s="39"/>
      <c r="I169" s="191"/>
      <c r="J169" s="39"/>
      <c r="K169" s="39"/>
      <c r="L169" s="42"/>
      <c r="M169" s="192"/>
      <c r="N169" s="193"/>
      <c r="O169" s="67"/>
      <c r="P169" s="67"/>
      <c r="Q169" s="67"/>
      <c r="R169" s="67"/>
      <c r="S169" s="67"/>
      <c r="T169" s="68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20" t="s">
        <v>143</v>
      </c>
      <c r="AU169" s="20" t="s">
        <v>83</v>
      </c>
    </row>
    <row r="170" spans="1:65" s="2" customFormat="1" ht="48.75">
      <c r="A170" s="37"/>
      <c r="B170" s="38"/>
      <c r="C170" s="39"/>
      <c r="D170" s="189" t="s">
        <v>203</v>
      </c>
      <c r="E170" s="39"/>
      <c r="F170" s="228" t="s">
        <v>244</v>
      </c>
      <c r="G170" s="39"/>
      <c r="H170" s="39"/>
      <c r="I170" s="191"/>
      <c r="J170" s="39"/>
      <c r="K170" s="39"/>
      <c r="L170" s="42"/>
      <c r="M170" s="192"/>
      <c r="N170" s="193"/>
      <c r="O170" s="67"/>
      <c r="P170" s="67"/>
      <c r="Q170" s="67"/>
      <c r="R170" s="67"/>
      <c r="S170" s="67"/>
      <c r="T170" s="68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20" t="s">
        <v>203</v>
      </c>
      <c r="AU170" s="20" t="s">
        <v>83</v>
      </c>
    </row>
    <row r="171" spans="1:65" s="13" customFormat="1" ht="11.25">
      <c r="B171" s="196"/>
      <c r="C171" s="197"/>
      <c r="D171" s="189" t="s">
        <v>147</v>
      </c>
      <c r="E171" s="198" t="s">
        <v>28</v>
      </c>
      <c r="F171" s="199" t="s">
        <v>245</v>
      </c>
      <c r="G171" s="197"/>
      <c r="H171" s="200">
        <v>600.072</v>
      </c>
      <c r="I171" s="201"/>
      <c r="J171" s="197"/>
      <c r="K171" s="197"/>
      <c r="L171" s="202"/>
      <c r="M171" s="203"/>
      <c r="N171" s="204"/>
      <c r="O171" s="204"/>
      <c r="P171" s="204"/>
      <c r="Q171" s="204"/>
      <c r="R171" s="204"/>
      <c r="S171" s="204"/>
      <c r="T171" s="205"/>
      <c r="AT171" s="206" t="s">
        <v>147</v>
      </c>
      <c r="AU171" s="206" t="s">
        <v>83</v>
      </c>
      <c r="AV171" s="13" t="s">
        <v>83</v>
      </c>
      <c r="AW171" s="13" t="s">
        <v>35</v>
      </c>
      <c r="AX171" s="13" t="s">
        <v>73</v>
      </c>
      <c r="AY171" s="206" t="s">
        <v>134</v>
      </c>
    </row>
    <row r="172" spans="1:65" s="14" customFormat="1" ht="11.25">
      <c r="B172" s="207"/>
      <c r="C172" s="208"/>
      <c r="D172" s="189" t="s">
        <v>147</v>
      </c>
      <c r="E172" s="209" t="s">
        <v>28</v>
      </c>
      <c r="F172" s="210" t="s">
        <v>149</v>
      </c>
      <c r="G172" s="208"/>
      <c r="H172" s="211">
        <v>600.072</v>
      </c>
      <c r="I172" s="212"/>
      <c r="J172" s="208"/>
      <c r="K172" s="208"/>
      <c r="L172" s="213"/>
      <c r="M172" s="214"/>
      <c r="N172" s="215"/>
      <c r="O172" s="215"/>
      <c r="P172" s="215"/>
      <c r="Q172" s="215"/>
      <c r="R172" s="215"/>
      <c r="S172" s="215"/>
      <c r="T172" s="216"/>
      <c r="AT172" s="217" t="s">
        <v>147</v>
      </c>
      <c r="AU172" s="217" t="s">
        <v>83</v>
      </c>
      <c r="AV172" s="14" t="s">
        <v>141</v>
      </c>
      <c r="AW172" s="14" t="s">
        <v>35</v>
      </c>
      <c r="AX172" s="14" t="s">
        <v>81</v>
      </c>
      <c r="AY172" s="217" t="s">
        <v>134</v>
      </c>
    </row>
    <row r="173" spans="1:65" s="2" customFormat="1" ht="24.2" customHeight="1">
      <c r="A173" s="37"/>
      <c r="B173" s="38"/>
      <c r="C173" s="176" t="s">
        <v>246</v>
      </c>
      <c r="D173" s="176" t="s">
        <v>136</v>
      </c>
      <c r="E173" s="177" t="s">
        <v>247</v>
      </c>
      <c r="F173" s="178" t="s">
        <v>248</v>
      </c>
      <c r="G173" s="179" t="s">
        <v>139</v>
      </c>
      <c r="H173" s="180">
        <v>8.5419999999999998</v>
      </c>
      <c r="I173" s="181"/>
      <c r="J173" s="182">
        <f>ROUND(I173*H173,2)</f>
        <v>0</v>
      </c>
      <c r="K173" s="178" t="s">
        <v>140</v>
      </c>
      <c r="L173" s="42"/>
      <c r="M173" s="183" t="s">
        <v>28</v>
      </c>
      <c r="N173" s="184" t="s">
        <v>44</v>
      </c>
      <c r="O173" s="67"/>
      <c r="P173" s="185">
        <f>O173*H173</f>
        <v>0</v>
      </c>
      <c r="Q173" s="185">
        <v>0</v>
      </c>
      <c r="R173" s="185">
        <f>Q173*H173</f>
        <v>0</v>
      </c>
      <c r="S173" s="185">
        <v>0</v>
      </c>
      <c r="T173" s="186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7" t="s">
        <v>141</v>
      </c>
      <c r="AT173" s="187" t="s">
        <v>136</v>
      </c>
      <c r="AU173" s="187" t="s">
        <v>83</v>
      </c>
      <c r="AY173" s="20" t="s">
        <v>134</v>
      </c>
      <c r="BE173" s="188">
        <f>IF(N173="základní",J173,0)</f>
        <v>0</v>
      </c>
      <c r="BF173" s="188">
        <f>IF(N173="snížená",J173,0)</f>
        <v>0</v>
      </c>
      <c r="BG173" s="188">
        <f>IF(N173="zákl. přenesená",J173,0)</f>
        <v>0</v>
      </c>
      <c r="BH173" s="188">
        <f>IF(N173="sníž. přenesená",J173,0)</f>
        <v>0</v>
      </c>
      <c r="BI173" s="188">
        <f>IF(N173="nulová",J173,0)</f>
        <v>0</v>
      </c>
      <c r="BJ173" s="20" t="s">
        <v>81</v>
      </c>
      <c r="BK173" s="188">
        <f>ROUND(I173*H173,2)</f>
        <v>0</v>
      </c>
      <c r="BL173" s="20" t="s">
        <v>141</v>
      </c>
      <c r="BM173" s="187" t="s">
        <v>249</v>
      </c>
    </row>
    <row r="174" spans="1:65" s="2" customFormat="1" ht="39">
      <c r="A174" s="37"/>
      <c r="B174" s="38"/>
      <c r="C174" s="39"/>
      <c r="D174" s="189" t="s">
        <v>143</v>
      </c>
      <c r="E174" s="39"/>
      <c r="F174" s="190" t="s">
        <v>250</v>
      </c>
      <c r="G174" s="39"/>
      <c r="H174" s="39"/>
      <c r="I174" s="191"/>
      <c r="J174" s="39"/>
      <c r="K174" s="39"/>
      <c r="L174" s="42"/>
      <c r="M174" s="192"/>
      <c r="N174" s="193"/>
      <c r="O174" s="67"/>
      <c r="P174" s="67"/>
      <c r="Q174" s="67"/>
      <c r="R174" s="67"/>
      <c r="S174" s="67"/>
      <c r="T174" s="68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20" t="s">
        <v>143</v>
      </c>
      <c r="AU174" s="20" t="s">
        <v>83</v>
      </c>
    </row>
    <row r="175" spans="1:65" s="2" customFormat="1" ht="11.25">
      <c r="A175" s="37"/>
      <c r="B175" s="38"/>
      <c r="C175" s="39"/>
      <c r="D175" s="194" t="s">
        <v>145</v>
      </c>
      <c r="E175" s="39"/>
      <c r="F175" s="195" t="s">
        <v>251</v>
      </c>
      <c r="G175" s="39"/>
      <c r="H175" s="39"/>
      <c r="I175" s="191"/>
      <c r="J175" s="39"/>
      <c r="K175" s="39"/>
      <c r="L175" s="42"/>
      <c r="M175" s="192"/>
      <c r="N175" s="193"/>
      <c r="O175" s="67"/>
      <c r="P175" s="67"/>
      <c r="Q175" s="67"/>
      <c r="R175" s="67"/>
      <c r="S175" s="67"/>
      <c r="T175" s="68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20" t="s">
        <v>145</v>
      </c>
      <c r="AU175" s="20" t="s">
        <v>83</v>
      </c>
    </row>
    <row r="176" spans="1:65" s="13" customFormat="1" ht="11.25">
      <c r="B176" s="196"/>
      <c r="C176" s="197"/>
      <c r="D176" s="189" t="s">
        <v>147</v>
      </c>
      <c r="E176" s="198" t="s">
        <v>28</v>
      </c>
      <c r="F176" s="199" t="s">
        <v>252</v>
      </c>
      <c r="G176" s="197"/>
      <c r="H176" s="200">
        <v>8.5419999999999998</v>
      </c>
      <c r="I176" s="201"/>
      <c r="J176" s="197"/>
      <c r="K176" s="197"/>
      <c r="L176" s="202"/>
      <c r="M176" s="203"/>
      <c r="N176" s="204"/>
      <c r="O176" s="204"/>
      <c r="P176" s="204"/>
      <c r="Q176" s="204"/>
      <c r="R176" s="204"/>
      <c r="S176" s="204"/>
      <c r="T176" s="205"/>
      <c r="AT176" s="206" t="s">
        <v>147</v>
      </c>
      <c r="AU176" s="206" t="s">
        <v>83</v>
      </c>
      <c r="AV176" s="13" t="s">
        <v>83</v>
      </c>
      <c r="AW176" s="13" t="s">
        <v>35</v>
      </c>
      <c r="AX176" s="13" t="s">
        <v>73</v>
      </c>
      <c r="AY176" s="206" t="s">
        <v>134</v>
      </c>
    </row>
    <row r="177" spans="1:65" s="14" customFormat="1" ht="11.25">
      <c r="B177" s="207"/>
      <c r="C177" s="208"/>
      <c r="D177" s="189" t="s">
        <v>147</v>
      </c>
      <c r="E177" s="209" t="s">
        <v>28</v>
      </c>
      <c r="F177" s="210" t="s">
        <v>149</v>
      </c>
      <c r="G177" s="208"/>
      <c r="H177" s="211">
        <v>8.5419999999999998</v>
      </c>
      <c r="I177" s="212"/>
      <c r="J177" s="208"/>
      <c r="K177" s="208"/>
      <c r="L177" s="213"/>
      <c r="M177" s="214"/>
      <c r="N177" s="215"/>
      <c r="O177" s="215"/>
      <c r="P177" s="215"/>
      <c r="Q177" s="215"/>
      <c r="R177" s="215"/>
      <c r="S177" s="215"/>
      <c r="T177" s="216"/>
      <c r="AT177" s="217" t="s">
        <v>147</v>
      </c>
      <c r="AU177" s="217" t="s">
        <v>83</v>
      </c>
      <c r="AV177" s="14" t="s">
        <v>141</v>
      </c>
      <c r="AW177" s="14" t="s">
        <v>35</v>
      </c>
      <c r="AX177" s="14" t="s">
        <v>81</v>
      </c>
      <c r="AY177" s="217" t="s">
        <v>134</v>
      </c>
    </row>
    <row r="178" spans="1:65" s="2" customFormat="1" ht="16.5" customHeight="1">
      <c r="A178" s="37"/>
      <c r="B178" s="38"/>
      <c r="C178" s="240" t="s">
        <v>253</v>
      </c>
      <c r="D178" s="240" t="s">
        <v>234</v>
      </c>
      <c r="E178" s="241" t="s">
        <v>254</v>
      </c>
      <c r="F178" s="242" t="s">
        <v>255</v>
      </c>
      <c r="G178" s="243" t="s">
        <v>217</v>
      </c>
      <c r="H178" s="244">
        <v>35.381999999999998</v>
      </c>
      <c r="I178" s="245"/>
      <c r="J178" s="246">
        <f>ROUND(I178*H178,2)</f>
        <v>0</v>
      </c>
      <c r="K178" s="242" t="s">
        <v>140</v>
      </c>
      <c r="L178" s="247"/>
      <c r="M178" s="248" t="s">
        <v>28</v>
      </c>
      <c r="N178" s="249" t="s">
        <v>44</v>
      </c>
      <c r="O178" s="67"/>
      <c r="P178" s="185">
        <f>O178*H178</f>
        <v>0</v>
      </c>
      <c r="Q178" s="185">
        <v>1</v>
      </c>
      <c r="R178" s="185">
        <f>Q178*H178</f>
        <v>35.381999999999998</v>
      </c>
      <c r="S178" s="185">
        <v>0</v>
      </c>
      <c r="T178" s="186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7" t="s">
        <v>197</v>
      </c>
      <c r="AT178" s="187" t="s">
        <v>234</v>
      </c>
      <c r="AU178" s="187" t="s">
        <v>83</v>
      </c>
      <c r="AY178" s="20" t="s">
        <v>134</v>
      </c>
      <c r="BE178" s="188">
        <f>IF(N178="základní",J178,0)</f>
        <v>0</v>
      </c>
      <c r="BF178" s="188">
        <f>IF(N178="snížená",J178,0)</f>
        <v>0</v>
      </c>
      <c r="BG178" s="188">
        <f>IF(N178="zákl. přenesená",J178,0)</f>
        <v>0</v>
      </c>
      <c r="BH178" s="188">
        <f>IF(N178="sníž. přenesená",J178,0)</f>
        <v>0</v>
      </c>
      <c r="BI178" s="188">
        <f>IF(N178="nulová",J178,0)</f>
        <v>0</v>
      </c>
      <c r="BJ178" s="20" t="s">
        <v>81</v>
      </c>
      <c r="BK178" s="188">
        <f>ROUND(I178*H178,2)</f>
        <v>0</v>
      </c>
      <c r="BL178" s="20" t="s">
        <v>141</v>
      </c>
      <c r="BM178" s="187" t="s">
        <v>256</v>
      </c>
    </row>
    <row r="179" spans="1:65" s="2" customFormat="1" ht="11.25">
      <c r="A179" s="37"/>
      <c r="B179" s="38"/>
      <c r="C179" s="39"/>
      <c r="D179" s="189" t="s">
        <v>143</v>
      </c>
      <c r="E179" s="39"/>
      <c r="F179" s="190" t="s">
        <v>255</v>
      </c>
      <c r="G179" s="39"/>
      <c r="H179" s="39"/>
      <c r="I179" s="191"/>
      <c r="J179" s="39"/>
      <c r="K179" s="39"/>
      <c r="L179" s="42"/>
      <c r="M179" s="192"/>
      <c r="N179" s="193"/>
      <c r="O179" s="67"/>
      <c r="P179" s="67"/>
      <c r="Q179" s="67"/>
      <c r="R179" s="67"/>
      <c r="S179" s="67"/>
      <c r="T179" s="68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20" t="s">
        <v>143</v>
      </c>
      <c r="AU179" s="20" t="s">
        <v>83</v>
      </c>
    </row>
    <row r="180" spans="1:65" s="13" customFormat="1" ht="11.25">
      <c r="B180" s="196"/>
      <c r="C180" s="197"/>
      <c r="D180" s="189" t="s">
        <v>147</v>
      </c>
      <c r="E180" s="198" t="s">
        <v>28</v>
      </c>
      <c r="F180" s="199" t="s">
        <v>257</v>
      </c>
      <c r="G180" s="197"/>
      <c r="H180" s="200">
        <v>17.690999999999999</v>
      </c>
      <c r="I180" s="201"/>
      <c r="J180" s="197"/>
      <c r="K180" s="197"/>
      <c r="L180" s="202"/>
      <c r="M180" s="203"/>
      <c r="N180" s="204"/>
      <c r="O180" s="204"/>
      <c r="P180" s="204"/>
      <c r="Q180" s="204"/>
      <c r="R180" s="204"/>
      <c r="S180" s="204"/>
      <c r="T180" s="205"/>
      <c r="AT180" s="206" t="s">
        <v>147</v>
      </c>
      <c r="AU180" s="206" t="s">
        <v>83</v>
      </c>
      <c r="AV180" s="13" t="s">
        <v>83</v>
      </c>
      <c r="AW180" s="13" t="s">
        <v>35</v>
      </c>
      <c r="AX180" s="13" t="s">
        <v>73</v>
      </c>
      <c r="AY180" s="206" t="s">
        <v>134</v>
      </c>
    </row>
    <row r="181" spans="1:65" s="14" customFormat="1" ht="11.25">
      <c r="B181" s="207"/>
      <c r="C181" s="208"/>
      <c r="D181" s="189" t="s">
        <v>147</v>
      </c>
      <c r="E181" s="209" t="s">
        <v>28</v>
      </c>
      <c r="F181" s="210" t="s">
        <v>149</v>
      </c>
      <c r="G181" s="208"/>
      <c r="H181" s="211">
        <v>17.690999999999999</v>
      </c>
      <c r="I181" s="212"/>
      <c r="J181" s="208"/>
      <c r="K181" s="208"/>
      <c r="L181" s="213"/>
      <c r="M181" s="214"/>
      <c r="N181" s="215"/>
      <c r="O181" s="215"/>
      <c r="P181" s="215"/>
      <c r="Q181" s="215"/>
      <c r="R181" s="215"/>
      <c r="S181" s="215"/>
      <c r="T181" s="216"/>
      <c r="AT181" s="217" t="s">
        <v>147</v>
      </c>
      <c r="AU181" s="217" t="s">
        <v>83</v>
      </c>
      <c r="AV181" s="14" t="s">
        <v>141</v>
      </c>
      <c r="AW181" s="14" t="s">
        <v>35</v>
      </c>
      <c r="AX181" s="14" t="s">
        <v>81</v>
      </c>
      <c r="AY181" s="217" t="s">
        <v>134</v>
      </c>
    </row>
    <row r="182" spans="1:65" s="13" customFormat="1" ht="11.25">
      <c r="B182" s="196"/>
      <c r="C182" s="197"/>
      <c r="D182" s="189" t="s">
        <v>147</v>
      </c>
      <c r="E182" s="197"/>
      <c r="F182" s="199" t="s">
        <v>258</v>
      </c>
      <c r="G182" s="197"/>
      <c r="H182" s="200">
        <v>35.381999999999998</v>
      </c>
      <c r="I182" s="201"/>
      <c r="J182" s="197"/>
      <c r="K182" s="197"/>
      <c r="L182" s="202"/>
      <c r="M182" s="203"/>
      <c r="N182" s="204"/>
      <c r="O182" s="204"/>
      <c r="P182" s="204"/>
      <c r="Q182" s="204"/>
      <c r="R182" s="204"/>
      <c r="S182" s="204"/>
      <c r="T182" s="205"/>
      <c r="AT182" s="206" t="s">
        <v>147</v>
      </c>
      <c r="AU182" s="206" t="s">
        <v>83</v>
      </c>
      <c r="AV182" s="13" t="s">
        <v>83</v>
      </c>
      <c r="AW182" s="13" t="s">
        <v>4</v>
      </c>
      <c r="AX182" s="13" t="s">
        <v>81</v>
      </c>
      <c r="AY182" s="206" t="s">
        <v>134</v>
      </c>
    </row>
    <row r="183" spans="1:65" s="2" customFormat="1" ht="37.9" customHeight="1">
      <c r="A183" s="37"/>
      <c r="B183" s="38"/>
      <c r="C183" s="176" t="s">
        <v>259</v>
      </c>
      <c r="D183" s="176" t="s">
        <v>136</v>
      </c>
      <c r="E183" s="177" t="s">
        <v>260</v>
      </c>
      <c r="F183" s="178" t="s">
        <v>261</v>
      </c>
      <c r="G183" s="179" t="s">
        <v>262</v>
      </c>
      <c r="H183" s="180">
        <v>389.86</v>
      </c>
      <c r="I183" s="181"/>
      <c r="J183" s="182">
        <f>ROUND(I183*H183,2)</f>
        <v>0</v>
      </c>
      <c r="K183" s="178" t="s">
        <v>140</v>
      </c>
      <c r="L183" s="42"/>
      <c r="M183" s="183" t="s">
        <v>28</v>
      </c>
      <c r="N183" s="184" t="s">
        <v>44</v>
      </c>
      <c r="O183" s="67"/>
      <c r="P183" s="185">
        <f>O183*H183</f>
        <v>0</v>
      </c>
      <c r="Q183" s="185">
        <v>0</v>
      </c>
      <c r="R183" s="185">
        <f>Q183*H183</f>
        <v>0</v>
      </c>
      <c r="S183" s="185">
        <v>0</v>
      </c>
      <c r="T183" s="186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7" t="s">
        <v>141</v>
      </c>
      <c r="AT183" s="187" t="s">
        <v>136</v>
      </c>
      <c r="AU183" s="187" t="s">
        <v>83</v>
      </c>
      <c r="AY183" s="20" t="s">
        <v>134</v>
      </c>
      <c r="BE183" s="188">
        <f>IF(N183="základní",J183,0)</f>
        <v>0</v>
      </c>
      <c r="BF183" s="188">
        <f>IF(N183="snížená",J183,0)</f>
        <v>0</v>
      </c>
      <c r="BG183" s="188">
        <f>IF(N183="zákl. přenesená",J183,0)</f>
        <v>0</v>
      </c>
      <c r="BH183" s="188">
        <f>IF(N183="sníž. přenesená",J183,0)</f>
        <v>0</v>
      </c>
      <c r="BI183" s="188">
        <f>IF(N183="nulová",J183,0)</f>
        <v>0</v>
      </c>
      <c r="BJ183" s="20" t="s">
        <v>81</v>
      </c>
      <c r="BK183" s="188">
        <f>ROUND(I183*H183,2)</f>
        <v>0</v>
      </c>
      <c r="BL183" s="20" t="s">
        <v>141</v>
      </c>
      <c r="BM183" s="187" t="s">
        <v>263</v>
      </c>
    </row>
    <row r="184" spans="1:65" s="2" customFormat="1" ht="29.25">
      <c r="A184" s="37"/>
      <c r="B184" s="38"/>
      <c r="C184" s="39"/>
      <c r="D184" s="189" t="s">
        <v>143</v>
      </c>
      <c r="E184" s="39"/>
      <c r="F184" s="190" t="s">
        <v>264</v>
      </c>
      <c r="G184" s="39"/>
      <c r="H184" s="39"/>
      <c r="I184" s="191"/>
      <c r="J184" s="39"/>
      <c r="K184" s="39"/>
      <c r="L184" s="42"/>
      <c r="M184" s="192"/>
      <c r="N184" s="193"/>
      <c r="O184" s="67"/>
      <c r="P184" s="67"/>
      <c r="Q184" s="67"/>
      <c r="R184" s="67"/>
      <c r="S184" s="67"/>
      <c r="T184" s="68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20" t="s">
        <v>143</v>
      </c>
      <c r="AU184" s="20" t="s">
        <v>83</v>
      </c>
    </row>
    <row r="185" spans="1:65" s="2" customFormat="1" ht="11.25">
      <c r="A185" s="37"/>
      <c r="B185" s="38"/>
      <c r="C185" s="39"/>
      <c r="D185" s="194" t="s">
        <v>145</v>
      </c>
      <c r="E185" s="39"/>
      <c r="F185" s="195" t="s">
        <v>265</v>
      </c>
      <c r="G185" s="39"/>
      <c r="H185" s="39"/>
      <c r="I185" s="191"/>
      <c r="J185" s="39"/>
      <c r="K185" s="39"/>
      <c r="L185" s="42"/>
      <c r="M185" s="192"/>
      <c r="N185" s="193"/>
      <c r="O185" s="67"/>
      <c r="P185" s="67"/>
      <c r="Q185" s="67"/>
      <c r="R185" s="67"/>
      <c r="S185" s="67"/>
      <c r="T185" s="68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20" t="s">
        <v>145</v>
      </c>
      <c r="AU185" s="20" t="s">
        <v>83</v>
      </c>
    </row>
    <row r="186" spans="1:65" s="13" customFormat="1" ht="11.25">
      <c r="B186" s="196"/>
      <c r="C186" s="197"/>
      <c r="D186" s="189" t="s">
        <v>147</v>
      </c>
      <c r="E186" s="198" t="s">
        <v>28</v>
      </c>
      <c r="F186" s="199" t="s">
        <v>266</v>
      </c>
      <c r="G186" s="197"/>
      <c r="H186" s="200">
        <v>389.86</v>
      </c>
      <c r="I186" s="201"/>
      <c r="J186" s="197"/>
      <c r="K186" s="197"/>
      <c r="L186" s="202"/>
      <c r="M186" s="203"/>
      <c r="N186" s="204"/>
      <c r="O186" s="204"/>
      <c r="P186" s="204"/>
      <c r="Q186" s="204"/>
      <c r="R186" s="204"/>
      <c r="S186" s="204"/>
      <c r="T186" s="205"/>
      <c r="AT186" s="206" t="s">
        <v>147</v>
      </c>
      <c r="AU186" s="206" t="s">
        <v>83</v>
      </c>
      <c r="AV186" s="13" t="s">
        <v>83</v>
      </c>
      <c r="AW186" s="13" t="s">
        <v>35</v>
      </c>
      <c r="AX186" s="13" t="s">
        <v>73</v>
      </c>
      <c r="AY186" s="206" t="s">
        <v>134</v>
      </c>
    </row>
    <row r="187" spans="1:65" s="14" customFormat="1" ht="11.25">
      <c r="B187" s="207"/>
      <c r="C187" s="208"/>
      <c r="D187" s="189" t="s">
        <v>147</v>
      </c>
      <c r="E187" s="209" t="s">
        <v>28</v>
      </c>
      <c r="F187" s="210" t="s">
        <v>149</v>
      </c>
      <c r="G187" s="208"/>
      <c r="H187" s="211">
        <v>389.86</v>
      </c>
      <c r="I187" s="212"/>
      <c r="J187" s="208"/>
      <c r="K187" s="208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147</v>
      </c>
      <c r="AU187" s="217" t="s">
        <v>83</v>
      </c>
      <c r="AV187" s="14" t="s">
        <v>141</v>
      </c>
      <c r="AW187" s="14" t="s">
        <v>35</v>
      </c>
      <c r="AX187" s="14" t="s">
        <v>81</v>
      </c>
      <c r="AY187" s="217" t="s">
        <v>134</v>
      </c>
    </row>
    <row r="188" spans="1:65" s="2" customFormat="1" ht="24.2" customHeight="1">
      <c r="A188" s="37"/>
      <c r="B188" s="38"/>
      <c r="C188" s="176" t="s">
        <v>267</v>
      </c>
      <c r="D188" s="176" t="s">
        <v>136</v>
      </c>
      <c r="E188" s="177" t="s">
        <v>268</v>
      </c>
      <c r="F188" s="178" t="s">
        <v>269</v>
      </c>
      <c r="G188" s="179" t="s">
        <v>262</v>
      </c>
      <c r="H188" s="180">
        <v>389.86</v>
      </c>
      <c r="I188" s="181"/>
      <c r="J188" s="182">
        <f>ROUND(I188*H188,2)</f>
        <v>0</v>
      </c>
      <c r="K188" s="178" t="s">
        <v>140</v>
      </c>
      <c r="L188" s="42"/>
      <c r="M188" s="183" t="s">
        <v>28</v>
      </c>
      <c r="N188" s="184" t="s">
        <v>44</v>
      </c>
      <c r="O188" s="67"/>
      <c r="P188" s="185">
        <f>O188*H188</f>
        <v>0</v>
      </c>
      <c r="Q188" s="185">
        <v>0</v>
      </c>
      <c r="R188" s="185">
        <f>Q188*H188</f>
        <v>0</v>
      </c>
      <c r="S188" s="185">
        <v>0</v>
      </c>
      <c r="T188" s="186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7" t="s">
        <v>141</v>
      </c>
      <c r="AT188" s="187" t="s">
        <v>136</v>
      </c>
      <c r="AU188" s="187" t="s">
        <v>83</v>
      </c>
      <c r="AY188" s="20" t="s">
        <v>134</v>
      </c>
      <c r="BE188" s="188">
        <f>IF(N188="základní",J188,0)</f>
        <v>0</v>
      </c>
      <c r="BF188" s="188">
        <f>IF(N188="snížená",J188,0)</f>
        <v>0</v>
      </c>
      <c r="BG188" s="188">
        <f>IF(N188="zákl. přenesená",J188,0)</f>
        <v>0</v>
      </c>
      <c r="BH188" s="188">
        <f>IF(N188="sníž. přenesená",J188,0)</f>
        <v>0</v>
      </c>
      <c r="BI188" s="188">
        <f>IF(N188="nulová",J188,0)</f>
        <v>0</v>
      </c>
      <c r="BJ188" s="20" t="s">
        <v>81</v>
      </c>
      <c r="BK188" s="188">
        <f>ROUND(I188*H188,2)</f>
        <v>0</v>
      </c>
      <c r="BL188" s="20" t="s">
        <v>141</v>
      </c>
      <c r="BM188" s="187" t="s">
        <v>270</v>
      </c>
    </row>
    <row r="189" spans="1:65" s="2" customFormat="1" ht="19.5">
      <c r="A189" s="37"/>
      <c r="B189" s="38"/>
      <c r="C189" s="39"/>
      <c r="D189" s="189" t="s">
        <v>143</v>
      </c>
      <c r="E189" s="39"/>
      <c r="F189" s="190" t="s">
        <v>271</v>
      </c>
      <c r="G189" s="39"/>
      <c r="H189" s="39"/>
      <c r="I189" s="191"/>
      <c r="J189" s="39"/>
      <c r="K189" s="39"/>
      <c r="L189" s="42"/>
      <c r="M189" s="192"/>
      <c r="N189" s="193"/>
      <c r="O189" s="67"/>
      <c r="P189" s="67"/>
      <c r="Q189" s="67"/>
      <c r="R189" s="67"/>
      <c r="S189" s="67"/>
      <c r="T189" s="68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20" t="s">
        <v>143</v>
      </c>
      <c r="AU189" s="20" t="s">
        <v>83</v>
      </c>
    </row>
    <row r="190" spans="1:65" s="2" customFormat="1" ht="11.25">
      <c r="A190" s="37"/>
      <c r="B190" s="38"/>
      <c r="C190" s="39"/>
      <c r="D190" s="194" t="s">
        <v>145</v>
      </c>
      <c r="E190" s="39"/>
      <c r="F190" s="195" t="s">
        <v>272</v>
      </c>
      <c r="G190" s="39"/>
      <c r="H190" s="39"/>
      <c r="I190" s="191"/>
      <c r="J190" s="39"/>
      <c r="K190" s="39"/>
      <c r="L190" s="42"/>
      <c r="M190" s="192"/>
      <c r="N190" s="193"/>
      <c r="O190" s="67"/>
      <c r="P190" s="67"/>
      <c r="Q190" s="67"/>
      <c r="R190" s="67"/>
      <c r="S190" s="67"/>
      <c r="T190" s="68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20" t="s">
        <v>145</v>
      </c>
      <c r="AU190" s="20" t="s">
        <v>83</v>
      </c>
    </row>
    <row r="191" spans="1:65" s="13" customFormat="1" ht="11.25">
      <c r="B191" s="196"/>
      <c r="C191" s="197"/>
      <c r="D191" s="189" t="s">
        <v>147</v>
      </c>
      <c r="E191" s="198" t="s">
        <v>28</v>
      </c>
      <c r="F191" s="199" t="s">
        <v>266</v>
      </c>
      <c r="G191" s="197"/>
      <c r="H191" s="200">
        <v>389.86</v>
      </c>
      <c r="I191" s="201"/>
      <c r="J191" s="197"/>
      <c r="K191" s="197"/>
      <c r="L191" s="202"/>
      <c r="M191" s="203"/>
      <c r="N191" s="204"/>
      <c r="O191" s="204"/>
      <c r="P191" s="204"/>
      <c r="Q191" s="204"/>
      <c r="R191" s="204"/>
      <c r="S191" s="204"/>
      <c r="T191" s="205"/>
      <c r="AT191" s="206" t="s">
        <v>147</v>
      </c>
      <c r="AU191" s="206" t="s">
        <v>83</v>
      </c>
      <c r="AV191" s="13" t="s">
        <v>83</v>
      </c>
      <c r="AW191" s="13" t="s">
        <v>35</v>
      </c>
      <c r="AX191" s="13" t="s">
        <v>73</v>
      </c>
      <c r="AY191" s="206" t="s">
        <v>134</v>
      </c>
    </row>
    <row r="192" spans="1:65" s="14" customFormat="1" ht="11.25">
      <c r="B192" s="207"/>
      <c r="C192" s="208"/>
      <c r="D192" s="189" t="s">
        <v>147</v>
      </c>
      <c r="E192" s="209" t="s">
        <v>28</v>
      </c>
      <c r="F192" s="210" t="s">
        <v>149</v>
      </c>
      <c r="G192" s="208"/>
      <c r="H192" s="211">
        <v>389.86</v>
      </c>
      <c r="I192" s="212"/>
      <c r="J192" s="208"/>
      <c r="K192" s="208"/>
      <c r="L192" s="213"/>
      <c r="M192" s="214"/>
      <c r="N192" s="215"/>
      <c r="O192" s="215"/>
      <c r="P192" s="215"/>
      <c r="Q192" s="215"/>
      <c r="R192" s="215"/>
      <c r="S192" s="215"/>
      <c r="T192" s="216"/>
      <c r="AT192" s="217" t="s">
        <v>147</v>
      </c>
      <c r="AU192" s="217" t="s">
        <v>83</v>
      </c>
      <c r="AV192" s="14" t="s">
        <v>141</v>
      </c>
      <c r="AW192" s="14" t="s">
        <v>35</v>
      </c>
      <c r="AX192" s="14" t="s">
        <v>81</v>
      </c>
      <c r="AY192" s="217" t="s">
        <v>134</v>
      </c>
    </row>
    <row r="193" spans="1:65" s="2" customFormat="1" ht="16.5" customHeight="1">
      <c r="A193" s="37"/>
      <c r="B193" s="38"/>
      <c r="C193" s="240" t="s">
        <v>273</v>
      </c>
      <c r="D193" s="240" t="s">
        <v>234</v>
      </c>
      <c r="E193" s="241" t="s">
        <v>274</v>
      </c>
      <c r="F193" s="242" t="s">
        <v>275</v>
      </c>
      <c r="G193" s="243" t="s">
        <v>217</v>
      </c>
      <c r="H193" s="244">
        <v>105.262</v>
      </c>
      <c r="I193" s="245"/>
      <c r="J193" s="246">
        <f>ROUND(I193*H193,2)</f>
        <v>0</v>
      </c>
      <c r="K193" s="242" t="s">
        <v>140</v>
      </c>
      <c r="L193" s="247"/>
      <c r="M193" s="248" t="s">
        <v>28</v>
      </c>
      <c r="N193" s="249" t="s">
        <v>44</v>
      </c>
      <c r="O193" s="67"/>
      <c r="P193" s="185">
        <f>O193*H193</f>
        <v>0</v>
      </c>
      <c r="Q193" s="185">
        <v>1</v>
      </c>
      <c r="R193" s="185">
        <f>Q193*H193</f>
        <v>105.262</v>
      </c>
      <c r="S193" s="185">
        <v>0</v>
      </c>
      <c r="T193" s="186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7" t="s">
        <v>197</v>
      </c>
      <c r="AT193" s="187" t="s">
        <v>234</v>
      </c>
      <c r="AU193" s="187" t="s">
        <v>83</v>
      </c>
      <c r="AY193" s="20" t="s">
        <v>134</v>
      </c>
      <c r="BE193" s="188">
        <f>IF(N193="základní",J193,0)</f>
        <v>0</v>
      </c>
      <c r="BF193" s="188">
        <f>IF(N193="snížená",J193,0)</f>
        <v>0</v>
      </c>
      <c r="BG193" s="188">
        <f>IF(N193="zákl. přenesená",J193,0)</f>
        <v>0</v>
      </c>
      <c r="BH193" s="188">
        <f>IF(N193="sníž. přenesená",J193,0)</f>
        <v>0</v>
      </c>
      <c r="BI193" s="188">
        <f>IF(N193="nulová",J193,0)</f>
        <v>0</v>
      </c>
      <c r="BJ193" s="20" t="s">
        <v>81</v>
      </c>
      <c r="BK193" s="188">
        <f>ROUND(I193*H193,2)</f>
        <v>0</v>
      </c>
      <c r="BL193" s="20" t="s">
        <v>141</v>
      </c>
      <c r="BM193" s="187" t="s">
        <v>276</v>
      </c>
    </row>
    <row r="194" spans="1:65" s="2" customFormat="1" ht="11.25">
      <c r="A194" s="37"/>
      <c r="B194" s="38"/>
      <c r="C194" s="39"/>
      <c r="D194" s="189" t="s">
        <v>143</v>
      </c>
      <c r="E194" s="39"/>
      <c r="F194" s="190" t="s">
        <v>275</v>
      </c>
      <c r="G194" s="39"/>
      <c r="H194" s="39"/>
      <c r="I194" s="191"/>
      <c r="J194" s="39"/>
      <c r="K194" s="39"/>
      <c r="L194" s="42"/>
      <c r="M194" s="192"/>
      <c r="N194" s="193"/>
      <c r="O194" s="67"/>
      <c r="P194" s="67"/>
      <c r="Q194" s="67"/>
      <c r="R194" s="67"/>
      <c r="S194" s="67"/>
      <c r="T194" s="68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20" t="s">
        <v>143</v>
      </c>
      <c r="AU194" s="20" t="s">
        <v>83</v>
      </c>
    </row>
    <row r="195" spans="1:65" s="13" customFormat="1" ht="11.25">
      <c r="B195" s="196"/>
      <c r="C195" s="197"/>
      <c r="D195" s="189" t="s">
        <v>147</v>
      </c>
      <c r="E195" s="198" t="s">
        <v>28</v>
      </c>
      <c r="F195" s="199" t="s">
        <v>277</v>
      </c>
      <c r="G195" s="197"/>
      <c r="H195" s="200">
        <v>58.478999999999999</v>
      </c>
      <c r="I195" s="201"/>
      <c r="J195" s="197"/>
      <c r="K195" s="197"/>
      <c r="L195" s="202"/>
      <c r="M195" s="203"/>
      <c r="N195" s="204"/>
      <c r="O195" s="204"/>
      <c r="P195" s="204"/>
      <c r="Q195" s="204"/>
      <c r="R195" s="204"/>
      <c r="S195" s="204"/>
      <c r="T195" s="205"/>
      <c r="AT195" s="206" t="s">
        <v>147</v>
      </c>
      <c r="AU195" s="206" t="s">
        <v>83</v>
      </c>
      <c r="AV195" s="13" t="s">
        <v>83</v>
      </c>
      <c r="AW195" s="13" t="s">
        <v>35</v>
      </c>
      <c r="AX195" s="13" t="s">
        <v>81</v>
      </c>
      <c r="AY195" s="206" t="s">
        <v>134</v>
      </c>
    </row>
    <row r="196" spans="1:65" s="13" customFormat="1" ht="11.25">
      <c r="B196" s="196"/>
      <c r="C196" s="197"/>
      <c r="D196" s="189" t="s">
        <v>147</v>
      </c>
      <c r="E196" s="197"/>
      <c r="F196" s="199" t="s">
        <v>278</v>
      </c>
      <c r="G196" s="197"/>
      <c r="H196" s="200">
        <v>105.262</v>
      </c>
      <c r="I196" s="201"/>
      <c r="J196" s="197"/>
      <c r="K196" s="197"/>
      <c r="L196" s="202"/>
      <c r="M196" s="203"/>
      <c r="N196" s="204"/>
      <c r="O196" s="204"/>
      <c r="P196" s="204"/>
      <c r="Q196" s="204"/>
      <c r="R196" s="204"/>
      <c r="S196" s="204"/>
      <c r="T196" s="205"/>
      <c r="AT196" s="206" t="s">
        <v>147</v>
      </c>
      <c r="AU196" s="206" t="s">
        <v>83</v>
      </c>
      <c r="AV196" s="13" t="s">
        <v>83</v>
      </c>
      <c r="AW196" s="13" t="s">
        <v>4</v>
      </c>
      <c r="AX196" s="13" t="s">
        <v>81</v>
      </c>
      <c r="AY196" s="206" t="s">
        <v>134</v>
      </c>
    </row>
    <row r="197" spans="1:65" s="2" customFormat="1" ht="24.2" customHeight="1">
      <c r="A197" s="37"/>
      <c r="B197" s="38"/>
      <c r="C197" s="176" t="s">
        <v>279</v>
      </c>
      <c r="D197" s="176" t="s">
        <v>136</v>
      </c>
      <c r="E197" s="177" t="s">
        <v>280</v>
      </c>
      <c r="F197" s="178" t="s">
        <v>281</v>
      </c>
      <c r="G197" s="179" t="s">
        <v>262</v>
      </c>
      <c r="H197" s="180">
        <v>308.23</v>
      </c>
      <c r="I197" s="181"/>
      <c r="J197" s="182">
        <f>ROUND(I197*H197,2)</f>
        <v>0</v>
      </c>
      <c r="K197" s="178" t="s">
        <v>140</v>
      </c>
      <c r="L197" s="42"/>
      <c r="M197" s="183" t="s">
        <v>28</v>
      </c>
      <c r="N197" s="184" t="s">
        <v>44</v>
      </c>
      <c r="O197" s="67"/>
      <c r="P197" s="185">
        <f>O197*H197</f>
        <v>0</v>
      </c>
      <c r="Q197" s="185">
        <v>0</v>
      </c>
      <c r="R197" s="185">
        <f>Q197*H197</f>
        <v>0</v>
      </c>
      <c r="S197" s="185">
        <v>0</v>
      </c>
      <c r="T197" s="186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7" t="s">
        <v>141</v>
      </c>
      <c r="AT197" s="187" t="s">
        <v>136</v>
      </c>
      <c r="AU197" s="187" t="s">
        <v>83</v>
      </c>
      <c r="AY197" s="20" t="s">
        <v>134</v>
      </c>
      <c r="BE197" s="188">
        <f>IF(N197="základní",J197,0)</f>
        <v>0</v>
      </c>
      <c r="BF197" s="188">
        <f>IF(N197="snížená",J197,0)</f>
        <v>0</v>
      </c>
      <c r="BG197" s="188">
        <f>IF(N197="zákl. přenesená",J197,0)</f>
        <v>0</v>
      </c>
      <c r="BH197" s="188">
        <f>IF(N197="sníž. přenesená",J197,0)</f>
        <v>0</v>
      </c>
      <c r="BI197" s="188">
        <f>IF(N197="nulová",J197,0)</f>
        <v>0</v>
      </c>
      <c r="BJ197" s="20" t="s">
        <v>81</v>
      </c>
      <c r="BK197" s="188">
        <f>ROUND(I197*H197,2)</f>
        <v>0</v>
      </c>
      <c r="BL197" s="20" t="s">
        <v>141</v>
      </c>
      <c r="BM197" s="187" t="s">
        <v>282</v>
      </c>
    </row>
    <row r="198" spans="1:65" s="2" customFormat="1" ht="19.5">
      <c r="A198" s="37"/>
      <c r="B198" s="38"/>
      <c r="C198" s="39"/>
      <c r="D198" s="189" t="s">
        <v>143</v>
      </c>
      <c r="E198" s="39"/>
      <c r="F198" s="190" t="s">
        <v>283</v>
      </c>
      <c r="G198" s="39"/>
      <c r="H198" s="39"/>
      <c r="I198" s="191"/>
      <c r="J198" s="39"/>
      <c r="K198" s="39"/>
      <c r="L198" s="42"/>
      <c r="M198" s="192"/>
      <c r="N198" s="193"/>
      <c r="O198" s="67"/>
      <c r="P198" s="67"/>
      <c r="Q198" s="67"/>
      <c r="R198" s="67"/>
      <c r="S198" s="67"/>
      <c r="T198" s="68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20" t="s">
        <v>143</v>
      </c>
      <c r="AU198" s="20" t="s">
        <v>83</v>
      </c>
    </row>
    <row r="199" spans="1:65" s="2" customFormat="1" ht="11.25">
      <c r="A199" s="37"/>
      <c r="B199" s="38"/>
      <c r="C199" s="39"/>
      <c r="D199" s="194" t="s">
        <v>145</v>
      </c>
      <c r="E199" s="39"/>
      <c r="F199" s="195" t="s">
        <v>284</v>
      </c>
      <c r="G199" s="39"/>
      <c r="H199" s="39"/>
      <c r="I199" s="191"/>
      <c r="J199" s="39"/>
      <c r="K199" s="39"/>
      <c r="L199" s="42"/>
      <c r="M199" s="192"/>
      <c r="N199" s="193"/>
      <c r="O199" s="67"/>
      <c r="P199" s="67"/>
      <c r="Q199" s="67"/>
      <c r="R199" s="67"/>
      <c r="S199" s="67"/>
      <c r="T199" s="68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20" t="s">
        <v>145</v>
      </c>
      <c r="AU199" s="20" t="s">
        <v>83</v>
      </c>
    </row>
    <row r="200" spans="1:65" s="13" customFormat="1" ht="11.25">
      <c r="B200" s="196"/>
      <c r="C200" s="197"/>
      <c r="D200" s="189" t="s">
        <v>147</v>
      </c>
      <c r="E200" s="198" t="s">
        <v>28</v>
      </c>
      <c r="F200" s="199" t="s">
        <v>285</v>
      </c>
      <c r="G200" s="197"/>
      <c r="H200" s="200">
        <v>308.23</v>
      </c>
      <c r="I200" s="201"/>
      <c r="J200" s="197"/>
      <c r="K200" s="197"/>
      <c r="L200" s="202"/>
      <c r="M200" s="203"/>
      <c r="N200" s="204"/>
      <c r="O200" s="204"/>
      <c r="P200" s="204"/>
      <c r="Q200" s="204"/>
      <c r="R200" s="204"/>
      <c r="S200" s="204"/>
      <c r="T200" s="205"/>
      <c r="AT200" s="206" t="s">
        <v>147</v>
      </c>
      <c r="AU200" s="206" t="s">
        <v>83</v>
      </c>
      <c r="AV200" s="13" t="s">
        <v>83</v>
      </c>
      <c r="AW200" s="13" t="s">
        <v>35</v>
      </c>
      <c r="AX200" s="13" t="s">
        <v>81</v>
      </c>
      <c r="AY200" s="206" t="s">
        <v>134</v>
      </c>
    </row>
    <row r="201" spans="1:65" s="2" customFormat="1" ht="16.5" customHeight="1">
      <c r="A201" s="37"/>
      <c r="B201" s="38"/>
      <c r="C201" s="240" t="s">
        <v>286</v>
      </c>
      <c r="D201" s="240" t="s">
        <v>234</v>
      </c>
      <c r="E201" s="241" t="s">
        <v>287</v>
      </c>
      <c r="F201" s="242" t="s">
        <v>288</v>
      </c>
      <c r="G201" s="243" t="s">
        <v>289</v>
      </c>
      <c r="H201" s="244">
        <v>9.2469999999999999</v>
      </c>
      <c r="I201" s="245"/>
      <c r="J201" s="246">
        <f>ROUND(I201*H201,2)</f>
        <v>0</v>
      </c>
      <c r="K201" s="242" t="s">
        <v>140</v>
      </c>
      <c r="L201" s="247"/>
      <c r="M201" s="248" t="s">
        <v>28</v>
      </c>
      <c r="N201" s="249" t="s">
        <v>44</v>
      </c>
      <c r="O201" s="67"/>
      <c r="P201" s="185">
        <f>O201*H201</f>
        <v>0</v>
      </c>
      <c r="Q201" s="185">
        <v>1E-3</v>
      </c>
      <c r="R201" s="185">
        <f>Q201*H201</f>
        <v>9.247E-3</v>
      </c>
      <c r="S201" s="185">
        <v>0</v>
      </c>
      <c r="T201" s="186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7" t="s">
        <v>197</v>
      </c>
      <c r="AT201" s="187" t="s">
        <v>234</v>
      </c>
      <c r="AU201" s="187" t="s">
        <v>83</v>
      </c>
      <c r="AY201" s="20" t="s">
        <v>134</v>
      </c>
      <c r="BE201" s="188">
        <f>IF(N201="základní",J201,0)</f>
        <v>0</v>
      </c>
      <c r="BF201" s="188">
        <f>IF(N201="snížená",J201,0)</f>
        <v>0</v>
      </c>
      <c r="BG201" s="188">
        <f>IF(N201="zákl. přenesená",J201,0)</f>
        <v>0</v>
      </c>
      <c r="BH201" s="188">
        <f>IF(N201="sníž. přenesená",J201,0)</f>
        <v>0</v>
      </c>
      <c r="BI201" s="188">
        <f>IF(N201="nulová",J201,0)</f>
        <v>0</v>
      </c>
      <c r="BJ201" s="20" t="s">
        <v>81</v>
      </c>
      <c r="BK201" s="188">
        <f>ROUND(I201*H201,2)</f>
        <v>0</v>
      </c>
      <c r="BL201" s="20" t="s">
        <v>141</v>
      </c>
      <c r="BM201" s="187" t="s">
        <v>290</v>
      </c>
    </row>
    <row r="202" spans="1:65" s="2" customFormat="1" ht="11.25">
      <c r="A202" s="37"/>
      <c r="B202" s="38"/>
      <c r="C202" s="39"/>
      <c r="D202" s="189" t="s">
        <v>143</v>
      </c>
      <c r="E202" s="39"/>
      <c r="F202" s="190" t="s">
        <v>288</v>
      </c>
      <c r="G202" s="39"/>
      <c r="H202" s="39"/>
      <c r="I202" s="191"/>
      <c r="J202" s="39"/>
      <c r="K202" s="39"/>
      <c r="L202" s="42"/>
      <c r="M202" s="192"/>
      <c r="N202" s="193"/>
      <c r="O202" s="67"/>
      <c r="P202" s="67"/>
      <c r="Q202" s="67"/>
      <c r="R202" s="67"/>
      <c r="S202" s="67"/>
      <c r="T202" s="68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20" t="s">
        <v>143</v>
      </c>
      <c r="AU202" s="20" t="s">
        <v>83</v>
      </c>
    </row>
    <row r="203" spans="1:65" s="13" customFormat="1" ht="11.25">
      <c r="B203" s="196"/>
      <c r="C203" s="197"/>
      <c r="D203" s="189" t="s">
        <v>147</v>
      </c>
      <c r="E203" s="198" t="s">
        <v>28</v>
      </c>
      <c r="F203" s="199" t="s">
        <v>291</v>
      </c>
      <c r="G203" s="197"/>
      <c r="H203" s="200">
        <v>9.2469999999999999</v>
      </c>
      <c r="I203" s="201"/>
      <c r="J203" s="197"/>
      <c r="K203" s="197"/>
      <c r="L203" s="202"/>
      <c r="M203" s="203"/>
      <c r="N203" s="204"/>
      <c r="O203" s="204"/>
      <c r="P203" s="204"/>
      <c r="Q203" s="204"/>
      <c r="R203" s="204"/>
      <c r="S203" s="204"/>
      <c r="T203" s="205"/>
      <c r="AT203" s="206" t="s">
        <v>147</v>
      </c>
      <c r="AU203" s="206" t="s">
        <v>83</v>
      </c>
      <c r="AV203" s="13" t="s">
        <v>83</v>
      </c>
      <c r="AW203" s="13" t="s">
        <v>35</v>
      </c>
      <c r="AX203" s="13" t="s">
        <v>73</v>
      </c>
      <c r="AY203" s="206" t="s">
        <v>134</v>
      </c>
    </row>
    <row r="204" spans="1:65" s="14" customFormat="1" ht="11.25">
      <c r="B204" s="207"/>
      <c r="C204" s="208"/>
      <c r="D204" s="189" t="s">
        <v>147</v>
      </c>
      <c r="E204" s="209" t="s">
        <v>28</v>
      </c>
      <c r="F204" s="210" t="s">
        <v>149</v>
      </c>
      <c r="G204" s="208"/>
      <c r="H204" s="211">
        <v>9.2469999999999999</v>
      </c>
      <c r="I204" s="212"/>
      <c r="J204" s="208"/>
      <c r="K204" s="208"/>
      <c r="L204" s="213"/>
      <c r="M204" s="214"/>
      <c r="N204" s="215"/>
      <c r="O204" s="215"/>
      <c r="P204" s="215"/>
      <c r="Q204" s="215"/>
      <c r="R204" s="215"/>
      <c r="S204" s="215"/>
      <c r="T204" s="216"/>
      <c r="AT204" s="217" t="s">
        <v>147</v>
      </c>
      <c r="AU204" s="217" t="s">
        <v>83</v>
      </c>
      <c r="AV204" s="14" t="s">
        <v>141</v>
      </c>
      <c r="AW204" s="14" t="s">
        <v>35</v>
      </c>
      <c r="AX204" s="14" t="s">
        <v>81</v>
      </c>
      <c r="AY204" s="217" t="s">
        <v>134</v>
      </c>
    </row>
    <row r="205" spans="1:65" s="2" customFormat="1" ht="24.2" customHeight="1">
      <c r="A205" s="37"/>
      <c r="B205" s="38"/>
      <c r="C205" s="176" t="s">
        <v>7</v>
      </c>
      <c r="D205" s="176" t="s">
        <v>136</v>
      </c>
      <c r="E205" s="177" t="s">
        <v>292</v>
      </c>
      <c r="F205" s="178" t="s">
        <v>293</v>
      </c>
      <c r="G205" s="179" t="s">
        <v>262</v>
      </c>
      <c r="H205" s="180">
        <v>3860</v>
      </c>
      <c r="I205" s="181"/>
      <c r="J205" s="182">
        <f>ROUND(I205*H205,2)</f>
        <v>0</v>
      </c>
      <c r="K205" s="178" t="s">
        <v>140</v>
      </c>
      <c r="L205" s="42"/>
      <c r="M205" s="183" t="s">
        <v>28</v>
      </c>
      <c r="N205" s="184" t="s">
        <v>44</v>
      </c>
      <c r="O205" s="67"/>
      <c r="P205" s="185">
        <f>O205*H205</f>
        <v>0</v>
      </c>
      <c r="Q205" s="185">
        <v>0</v>
      </c>
      <c r="R205" s="185">
        <f>Q205*H205</f>
        <v>0</v>
      </c>
      <c r="S205" s="185">
        <v>0</v>
      </c>
      <c r="T205" s="186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7" t="s">
        <v>141</v>
      </c>
      <c r="AT205" s="187" t="s">
        <v>136</v>
      </c>
      <c r="AU205" s="187" t="s">
        <v>83</v>
      </c>
      <c r="AY205" s="20" t="s">
        <v>134</v>
      </c>
      <c r="BE205" s="188">
        <f>IF(N205="základní",J205,0)</f>
        <v>0</v>
      </c>
      <c r="BF205" s="188">
        <f>IF(N205="snížená",J205,0)</f>
        <v>0</v>
      </c>
      <c r="BG205" s="188">
        <f>IF(N205="zákl. přenesená",J205,0)</f>
        <v>0</v>
      </c>
      <c r="BH205" s="188">
        <f>IF(N205="sníž. přenesená",J205,0)</f>
        <v>0</v>
      </c>
      <c r="BI205" s="188">
        <f>IF(N205="nulová",J205,0)</f>
        <v>0</v>
      </c>
      <c r="BJ205" s="20" t="s">
        <v>81</v>
      </c>
      <c r="BK205" s="188">
        <f>ROUND(I205*H205,2)</f>
        <v>0</v>
      </c>
      <c r="BL205" s="20" t="s">
        <v>141</v>
      </c>
      <c r="BM205" s="187" t="s">
        <v>294</v>
      </c>
    </row>
    <row r="206" spans="1:65" s="2" customFormat="1" ht="19.5">
      <c r="A206" s="37"/>
      <c r="B206" s="38"/>
      <c r="C206" s="39"/>
      <c r="D206" s="189" t="s">
        <v>143</v>
      </c>
      <c r="E206" s="39"/>
      <c r="F206" s="190" t="s">
        <v>295</v>
      </c>
      <c r="G206" s="39"/>
      <c r="H206" s="39"/>
      <c r="I206" s="191"/>
      <c r="J206" s="39"/>
      <c r="K206" s="39"/>
      <c r="L206" s="42"/>
      <c r="M206" s="192"/>
      <c r="N206" s="193"/>
      <c r="O206" s="67"/>
      <c r="P206" s="67"/>
      <c r="Q206" s="67"/>
      <c r="R206" s="67"/>
      <c r="S206" s="67"/>
      <c r="T206" s="68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20" t="s">
        <v>143</v>
      </c>
      <c r="AU206" s="20" t="s">
        <v>83</v>
      </c>
    </row>
    <row r="207" spans="1:65" s="2" customFormat="1" ht="11.25">
      <c r="A207" s="37"/>
      <c r="B207" s="38"/>
      <c r="C207" s="39"/>
      <c r="D207" s="194" t="s">
        <v>145</v>
      </c>
      <c r="E207" s="39"/>
      <c r="F207" s="195" t="s">
        <v>296</v>
      </c>
      <c r="G207" s="39"/>
      <c r="H207" s="39"/>
      <c r="I207" s="191"/>
      <c r="J207" s="39"/>
      <c r="K207" s="39"/>
      <c r="L207" s="42"/>
      <c r="M207" s="192"/>
      <c r="N207" s="193"/>
      <c r="O207" s="67"/>
      <c r="P207" s="67"/>
      <c r="Q207" s="67"/>
      <c r="R207" s="67"/>
      <c r="S207" s="67"/>
      <c r="T207" s="68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20" t="s">
        <v>145</v>
      </c>
      <c r="AU207" s="20" t="s">
        <v>83</v>
      </c>
    </row>
    <row r="208" spans="1:65" s="13" customFormat="1" ht="11.25">
      <c r="B208" s="196"/>
      <c r="C208" s="197"/>
      <c r="D208" s="189" t="s">
        <v>147</v>
      </c>
      <c r="E208" s="198" t="s">
        <v>28</v>
      </c>
      <c r="F208" s="199" t="s">
        <v>297</v>
      </c>
      <c r="G208" s="197"/>
      <c r="H208" s="200">
        <v>3860</v>
      </c>
      <c r="I208" s="201"/>
      <c r="J208" s="197"/>
      <c r="K208" s="197"/>
      <c r="L208" s="202"/>
      <c r="M208" s="203"/>
      <c r="N208" s="204"/>
      <c r="O208" s="204"/>
      <c r="P208" s="204"/>
      <c r="Q208" s="204"/>
      <c r="R208" s="204"/>
      <c r="S208" s="204"/>
      <c r="T208" s="205"/>
      <c r="AT208" s="206" t="s">
        <v>147</v>
      </c>
      <c r="AU208" s="206" t="s">
        <v>83</v>
      </c>
      <c r="AV208" s="13" t="s">
        <v>83</v>
      </c>
      <c r="AW208" s="13" t="s">
        <v>35</v>
      </c>
      <c r="AX208" s="13" t="s">
        <v>73</v>
      </c>
      <c r="AY208" s="206" t="s">
        <v>134</v>
      </c>
    </row>
    <row r="209" spans="1:65" s="14" customFormat="1" ht="11.25">
      <c r="B209" s="207"/>
      <c r="C209" s="208"/>
      <c r="D209" s="189" t="s">
        <v>147</v>
      </c>
      <c r="E209" s="209" t="s">
        <v>28</v>
      </c>
      <c r="F209" s="210" t="s">
        <v>149</v>
      </c>
      <c r="G209" s="208"/>
      <c r="H209" s="211">
        <v>3860</v>
      </c>
      <c r="I209" s="212"/>
      <c r="J209" s="208"/>
      <c r="K209" s="208"/>
      <c r="L209" s="213"/>
      <c r="M209" s="214"/>
      <c r="N209" s="215"/>
      <c r="O209" s="215"/>
      <c r="P209" s="215"/>
      <c r="Q209" s="215"/>
      <c r="R209" s="215"/>
      <c r="S209" s="215"/>
      <c r="T209" s="216"/>
      <c r="AT209" s="217" t="s">
        <v>147</v>
      </c>
      <c r="AU209" s="217" t="s">
        <v>83</v>
      </c>
      <c r="AV209" s="14" t="s">
        <v>141</v>
      </c>
      <c r="AW209" s="14" t="s">
        <v>35</v>
      </c>
      <c r="AX209" s="14" t="s">
        <v>81</v>
      </c>
      <c r="AY209" s="217" t="s">
        <v>134</v>
      </c>
    </row>
    <row r="210" spans="1:65" s="2" customFormat="1" ht="33" customHeight="1">
      <c r="A210" s="37"/>
      <c r="B210" s="38"/>
      <c r="C210" s="176">
        <v>22</v>
      </c>
      <c r="D210" s="176" t="s">
        <v>136</v>
      </c>
      <c r="E210" s="177" t="s">
        <v>301</v>
      </c>
      <c r="F210" s="178" t="s">
        <v>302</v>
      </c>
      <c r="G210" s="179" t="s">
        <v>303</v>
      </c>
      <c r="H210" s="180">
        <v>66.63</v>
      </c>
      <c r="I210" s="181"/>
      <c r="J210" s="182">
        <f>ROUND(I210*H210,2)</f>
        <v>0</v>
      </c>
      <c r="K210" s="178" t="s">
        <v>140</v>
      </c>
      <c r="L210" s="42"/>
      <c r="M210" s="183" t="s">
        <v>28</v>
      </c>
      <c r="N210" s="184" t="s">
        <v>44</v>
      </c>
      <c r="O210" s="67"/>
      <c r="P210" s="185">
        <f>O210*H210</f>
        <v>0</v>
      </c>
      <c r="Q210" s="185">
        <v>0</v>
      </c>
      <c r="R210" s="185">
        <f>Q210*H210</f>
        <v>0</v>
      </c>
      <c r="S210" s="185">
        <v>0</v>
      </c>
      <c r="T210" s="186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87" t="s">
        <v>141</v>
      </c>
      <c r="AT210" s="187" t="s">
        <v>136</v>
      </c>
      <c r="AU210" s="187" t="s">
        <v>83</v>
      </c>
      <c r="AY210" s="20" t="s">
        <v>134</v>
      </c>
      <c r="BE210" s="188">
        <f>IF(N210="základní",J210,0)</f>
        <v>0</v>
      </c>
      <c r="BF210" s="188">
        <f>IF(N210="snížená",J210,0)</f>
        <v>0</v>
      </c>
      <c r="BG210" s="188">
        <f>IF(N210="zákl. přenesená",J210,0)</f>
        <v>0</v>
      </c>
      <c r="BH210" s="188">
        <f>IF(N210="sníž. přenesená",J210,0)</f>
        <v>0</v>
      </c>
      <c r="BI210" s="188">
        <f>IF(N210="nulová",J210,0)</f>
        <v>0</v>
      </c>
      <c r="BJ210" s="20" t="s">
        <v>81</v>
      </c>
      <c r="BK210" s="188">
        <f>ROUND(I210*H210,2)</f>
        <v>0</v>
      </c>
      <c r="BL210" s="20" t="s">
        <v>141</v>
      </c>
      <c r="BM210" s="187" t="s">
        <v>304</v>
      </c>
    </row>
    <row r="211" spans="1:65" s="2" customFormat="1" ht="29.25">
      <c r="A211" s="37"/>
      <c r="B211" s="38"/>
      <c r="C211" s="39"/>
      <c r="D211" s="189" t="s">
        <v>143</v>
      </c>
      <c r="E211" s="39"/>
      <c r="F211" s="190" t="s">
        <v>305</v>
      </c>
      <c r="G211" s="39"/>
      <c r="H211" s="39"/>
      <c r="I211" s="191"/>
      <c r="J211" s="39"/>
      <c r="K211" s="39"/>
      <c r="L211" s="42"/>
      <c r="M211" s="192"/>
      <c r="N211" s="193"/>
      <c r="O211" s="67"/>
      <c r="P211" s="67"/>
      <c r="Q211" s="67"/>
      <c r="R211" s="67"/>
      <c r="S211" s="67"/>
      <c r="T211" s="68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20" t="s">
        <v>143</v>
      </c>
      <c r="AU211" s="20" t="s">
        <v>83</v>
      </c>
    </row>
    <row r="212" spans="1:65" s="2" customFormat="1" ht="11.25">
      <c r="A212" s="37"/>
      <c r="B212" s="38"/>
      <c r="C212" s="39"/>
      <c r="D212" s="194" t="s">
        <v>145</v>
      </c>
      <c r="E212" s="39"/>
      <c r="F212" s="195" t="s">
        <v>306</v>
      </c>
      <c r="G212" s="39"/>
      <c r="H212" s="39"/>
      <c r="I212" s="191"/>
      <c r="J212" s="39"/>
      <c r="K212" s="39"/>
      <c r="L212" s="42"/>
      <c r="M212" s="192"/>
      <c r="N212" s="193"/>
      <c r="O212" s="67"/>
      <c r="P212" s="67"/>
      <c r="Q212" s="67"/>
      <c r="R212" s="67"/>
      <c r="S212" s="67"/>
      <c r="T212" s="68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20" t="s">
        <v>145</v>
      </c>
      <c r="AU212" s="20" t="s">
        <v>83</v>
      </c>
    </row>
    <row r="213" spans="1:65" s="13" customFormat="1" ht="11.25">
      <c r="B213" s="196"/>
      <c r="C213" s="197"/>
      <c r="D213" s="189" t="s">
        <v>147</v>
      </c>
      <c r="E213" s="198" t="s">
        <v>28</v>
      </c>
      <c r="F213" s="199" t="s">
        <v>307</v>
      </c>
      <c r="G213" s="197"/>
      <c r="H213" s="200">
        <v>66.63</v>
      </c>
      <c r="I213" s="201"/>
      <c r="J213" s="197"/>
      <c r="K213" s="197"/>
      <c r="L213" s="202"/>
      <c r="M213" s="203"/>
      <c r="N213" s="204"/>
      <c r="O213" s="204"/>
      <c r="P213" s="204"/>
      <c r="Q213" s="204"/>
      <c r="R213" s="204"/>
      <c r="S213" s="204"/>
      <c r="T213" s="205"/>
      <c r="AT213" s="206" t="s">
        <v>147</v>
      </c>
      <c r="AU213" s="206" t="s">
        <v>83</v>
      </c>
      <c r="AV213" s="13" t="s">
        <v>83</v>
      </c>
      <c r="AW213" s="13" t="s">
        <v>35</v>
      </c>
      <c r="AX213" s="13" t="s">
        <v>73</v>
      </c>
      <c r="AY213" s="206" t="s">
        <v>134</v>
      </c>
    </row>
    <row r="214" spans="1:65" s="14" customFormat="1" ht="11.25">
      <c r="B214" s="207"/>
      <c r="C214" s="208"/>
      <c r="D214" s="189" t="s">
        <v>147</v>
      </c>
      <c r="E214" s="209" t="s">
        <v>28</v>
      </c>
      <c r="F214" s="210" t="s">
        <v>149</v>
      </c>
      <c r="G214" s="208"/>
      <c r="H214" s="211">
        <v>66.63</v>
      </c>
      <c r="I214" s="212"/>
      <c r="J214" s="208"/>
      <c r="K214" s="208"/>
      <c r="L214" s="213"/>
      <c r="M214" s="214"/>
      <c r="N214" s="215"/>
      <c r="O214" s="215"/>
      <c r="P214" s="215"/>
      <c r="Q214" s="215"/>
      <c r="R214" s="215"/>
      <c r="S214" s="215"/>
      <c r="T214" s="216"/>
      <c r="AT214" s="217" t="s">
        <v>147</v>
      </c>
      <c r="AU214" s="217" t="s">
        <v>83</v>
      </c>
      <c r="AV214" s="14" t="s">
        <v>141</v>
      </c>
      <c r="AW214" s="14" t="s">
        <v>35</v>
      </c>
      <c r="AX214" s="14" t="s">
        <v>81</v>
      </c>
      <c r="AY214" s="217" t="s">
        <v>134</v>
      </c>
    </row>
    <row r="215" spans="1:65" s="2" customFormat="1" ht="33" customHeight="1">
      <c r="A215" s="37"/>
      <c r="B215" s="38"/>
      <c r="C215" s="240">
        <v>23</v>
      </c>
      <c r="D215" s="240" t="s">
        <v>234</v>
      </c>
      <c r="E215" s="241" t="s">
        <v>309</v>
      </c>
      <c r="F215" s="242" t="s">
        <v>310</v>
      </c>
      <c r="G215" s="243" t="s">
        <v>299</v>
      </c>
      <c r="H215" s="244">
        <v>90.617000000000004</v>
      </c>
      <c r="I215" s="245"/>
      <c r="J215" s="246">
        <f>ROUND(I215*H215,2)</f>
        <v>0</v>
      </c>
      <c r="K215" s="242" t="s">
        <v>28</v>
      </c>
      <c r="L215" s="247"/>
      <c r="M215" s="248" t="s">
        <v>28</v>
      </c>
      <c r="N215" s="249" t="s">
        <v>44</v>
      </c>
      <c r="O215" s="67"/>
      <c r="P215" s="185">
        <f>O215*H215</f>
        <v>0</v>
      </c>
      <c r="Q215" s="185">
        <v>2E-3</v>
      </c>
      <c r="R215" s="185">
        <f>Q215*H215</f>
        <v>0.18123400000000001</v>
      </c>
      <c r="S215" s="185">
        <v>0</v>
      </c>
      <c r="T215" s="186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7" t="s">
        <v>197</v>
      </c>
      <c r="AT215" s="187" t="s">
        <v>234</v>
      </c>
      <c r="AU215" s="187" t="s">
        <v>83</v>
      </c>
      <c r="AY215" s="20" t="s">
        <v>134</v>
      </c>
      <c r="BE215" s="188">
        <f>IF(N215="základní",J215,0)</f>
        <v>0</v>
      </c>
      <c r="BF215" s="188">
        <f>IF(N215="snížená",J215,0)</f>
        <v>0</v>
      </c>
      <c r="BG215" s="188">
        <f>IF(N215="zákl. přenesená",J215,0)</f>
        <v>0</v>
      </c>
      <c r="BH215" s="188">
        <f>IF(N215="sníž. přenesená",J215,0)</f>
        <v>0</v>
      </c>
      <c r="BI215" s="188">
        <f>IF(N215="nulová",J215,0)</f>
        <v>0</v>
      </c>
      <c r="BJ215" s="20" t="s">
        <v>81</v>
      </c>
      <c r="BK215" s="188">
        <f>ROUND(I215*H215,2)</f>
        <v>0</v>
      </c>
      <c r="BL215" s="20" t="s">
        <v>141</v>
      </c>
      <c r="BM215" s="187" t="s">
        <v>311</v>
      </c>
    </row>
    <row r="216" spans="1:65" s="2" customFormat="1" ht="19.5">
      <c r="A216" s="37"/>
      <c r="B216" s="38"/>
      <c r="C216" s="39"/>
      <c r="D216" s="189" t="s">
        <v>143</v>
      </c>
      <c r="E216" s="39"/>
      <c r="F216" s="190" t="s">
        <v>312</v>
      </c>
      <c r="G216" s="39"/>
      <c r="H216" s="39"/>
      <c r="I216" s="191"/>
      <c r="J216" s="39"/>
      <c r="K216" s="39"/>
      <c r="L216" s="42"/>
      <c r="M216" s="192"/>
      <c r="N216" s="193"/>
      <c r="O216" s="67"/>
      <c r="P216" s="67"/>
      <c r="Q216" s="67"/>
      <c r="R216" s="67"/>
      <c r="S216" s="67"/>
      <c r="T216" s="68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20" t="s">
        <v>143</v>
      </c>
      <c r="AU216" s="20" t="s">
        <v>83</v>
      </c>
    </row>
    <row r="217" spans="1:65" s="13" customFormat="1" ht="11.25">
      <c r="B217" s="196"/>
      <c r="C217" s="197"/>
      <c r="D217" s="189" t="s">
        <v>147</v>
      </c>
      <c r="E217" s="198" t="s">
        <v>28</v>
      </c>
      <c r="F217" s="199" t="s">
        <v>313</v>
      </c>
      <c r="G217" s="197"/>
      <c r="H217" s="200">
        <v>88.84</v>
      </c>
      <c r="I217" s="201"/>
      <c r="J217" s="197"/>
      <c r="K217" s="197"/>
      <c r="L217" s="202"/>
      <c r="M217" s="203"/>
      <c r="N217" s="204"/>
      <c r="O217" s="204"/>
      <c r="P217" s="204"/>
      <c r="Q217" s="204"/>
      <c r="R217" s="204"/>
      <c r="S217" s="204"/>
      <c r="T217" s="205"/>
      <c r="AT217" s="206" t="s">
        <v>147</v>
      </c>
      <c r="AU217" s="206" t="s">
        <v>83</v>
      </c>
      <c r="AV217" s="13" t="s">
        <v>83</v>
      </c>
      <c r="AW217" s="13" t="s">
        <v>35</v>
      </c>
      <c r="AX217" s="13" t="s">
        <v>73</v>
      </c>
      <c r="AY217" s="206" t="s">
        <v>134</v>
      </c>
    </row>
    <row r="218" spans="1:65" s="14" customFormat="1" ht="11.25">
      <c r="B218" s="207"/>
      <c r="C218" s="208"/>
      <c r="D218" s="189" t="s">
        <v>147</v>
      </c>
      <c r="E218" s="209" t="s">
        <v>28</v>
      </c>
      <c r="F218" s="210" t="s">
        <v>149</v>
      </c>
      <c r="G218" s="208"/>
      <c r="H218" s="211">
        <v>88.84</v>
      </c>
      <c r="I218" s="212"/>
      <c r="J218" s="208"/>
      <c r="K218" s="208"/>
      <c r="L218" s="213"/>
      <c r="M218" s="214"/>
      <c r="N218" s="215"/>
      <c r="O218" s="215"/>
      <c r="P218" s="215"/>
      <c r="Q218" s="215"/>
      <c r="R218" s="215"/>
      <c r="S218" s="215"/>
      <c r="T218" s="216"/>
      <c r="AT218" s="217" t="s">
        <v>147</v>
      </c>
      <c r="AU218" s="217" t="s">
        <v>83</v>
      </c>
      <c r="AV218" s="14" t="s">
        <v>141</v>
      </c>
      <c r="AW218" s="14" t="s">
        <v>35</v>
      </c>
      <c r="AX218" s="14" t="s">
        <v>81</v>
      </c>
      <c r="AY218" s="217" t="s">
        <v>134</v>
      </c>
    </row>
    <row r="219" spans="1:65" s="13" customFormat="1" ht="11.25">
      <c r="B219" s="196"/>
      <c r="C219" s="197"/>
      <c r="D219" s="189" t="s">
        <v>147</v>
      </c>
      <c r="E219" s="197"/>
      <c r="F219" s="199" t="s">
        <v>314</v>
      </c>
      <c r="G219" s="197"/>
      <c r="H219" s="200">
        <v>90.617000000000004</v>
      </c>
      <c r="I219" s="201"/>
      <c r="J219" s="197"/>
      <c r="K219" s="197"/>
      <c r="L219" s="202"/>
      <c r="M219" s="203"/>
      <c r="N219" s="204"/>
      <c r="O219" s="204"/>
      <c r="P219" s="204"/>
      <c r="Q219" s="204"/>
      <c r="R219" s="204"/>
      <c r="S219" s="204"/>
      <c r="T219" s="205"/>
      <c r="AT219" s="206" t="s">
        <v>147</v>
      </c>
      <c r="AU219" s="206" t="s">
        <v>83</v>
      </c>
      <c r="AV219" s="13" t="s">
        <v>83</v>
      </c>
      <c r="AW219" s="13" t="s">
        <v>4</v>
      </c>
      <c r="AX219" s="13" t="s">
        <v>81</v>
      </c>
      <c r="AY219" s="206" t="s">
        <v>134</v>
      </c>
    </row>
    <row r="220" spans="1:65" s="2" customFormat="1" ht="33" customHeight="1">
      <c r="A220" s="37"/>
      <c r="B220" s="38"/>
      <c r="C220" s="176">
        <v>24</v>
      </c>
      <c r="D220" s="176" t="s">
        <v>136</v>
      </c>
      <c r="E220" s="177" t="s">
        <v>316</v>
      </c>
      <c r="F220" s="178" t="s">
        <v>317</v>
      </c>
      <c r="G220" s="179" t="s">
        <v>262</v>
      </c>
      <c r="H220" s="180">
        <v>389.86</v>
      </c>
      <c r="I220" s="181"/>
      <c r="J220" s="182">
        <f>ROUND(I220*H220,2)</f>
        <v>0</v>
      </c>
      <c r="K220" s="178" t="s">
        <v>140</v>
      </c>
      <c r="L220" s="42"/>
      <c r="M220" s="183" t="s">
        <v>28</v>
      </c>
      <c r="N220" s="184" t="s">
        <v>44</v>
      </c>
      <c r="O220" s="67"/>
      <c r="P220" s="185">
        <f>O220*H220</f>
        <v>0</v>
      </c>
      <c r="Q220" s="185">
        <v>0</v>
      </c>
      <c r="R220" s="185">
        <f>Q220*H220</f>
        <v>0</v>
      </c>
      <c r="S220" s="185">
        <v>0</v>
      </c>
      <c r="T220" s="186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7" t="s">
        <v>141</v>
      </c>
      <c r="AT220" s="187" t="s">
        <v>136</v>
      </c>
      <c r="AU220" s="187" t="s">
        <v>83</v>
      </c>
      <c r="AY220" s="20" t="s">
        <v>134</v>
      </c>
      <c r="BE220" s="188">
        <f>IF(N220="základní",J220,0)</f>
        <v>0</v>
      </c>
      <c r="BF220" s="188">
        <f>IF(N220="snížená",J220,0)</f>
        <v>0</v>
      </c>
      <c r="BG220" s="188">
        <f>IF(N220="zákl. přenesená",J220,0)</f>
        <v>0</v>
      </c>
      <c r="BH220" s="188">
        <f>IF(N220="sníž. přenesená",J220,0)</f>
        <v>0</v>
      </c>
      <c r="BI220" s="188">
        <f>IF(N220="nulová",J220,0)</f>
        <v>0</v>
      </c>
      <c r="BJ220" s="20" t="s">
        <v>81</v>
      </c>
      <c r="BK220" s="188">
        <f>ROUND(I220*H220,2)</f>
        <v>0</v>
      </c>
      <c r="BL220" s="20" t="s">
        <v>141</v>
      </c>
      <c r="BM220" s="187" t="s">
        <v>318</v>
      </c>
    </row>
    <row r="221" spans="1:65" s="2" customFormat="1" ht="19.5">
      <c r="A221" s="37"/>
      <c r="B221" s="38"/>
      <c r="C221" s="39"/>
      <c r="D221" s="189" t="s">
        <v>143</v>
      </c>
      <c r="E221" s="39"/>
      <c r="F221" s="190" t="s">
        <v>319</v>
      </c>
      <c r="G221" s="39"/>
      <c r="H221" s="39"/>
      <c r="I221" s="191"/>
      <c r="J221" s="39"/>
      <c r="K221" s="39"/>
      <c r="L221" s="42"/>
      <c r="M221" s="192"/>
      <c r="N221" s="193"/>
      <c r="O221" s="67"/>
      <c r="P221" s="67"/>
      <c r="Q221" s="67"/>
      <c r="R221" s="67"/>
      <c r="S221" s="67"/>
      <c r="T221" s="68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20" t="s">
        <v>143</v>
      </c>
      <c r="AU221" s="20" t="s">
        <v>83</v>
      </c>
    </row>
    <row r="222" spans="1:65" s="2" customFormat="1" ht="11.25">
      <c r="A222" s="37"/>
      <c r="B222" s="38"/>
      <c r="C222" s="39"/>
      <c r="D222" s="194" t="s">
        <v>145</v>
      </c>
      <c r="E222" s="39"/>
      <c r="F222" s="195" t="s">
        <v>320</v>
      </c>
      <c r="G222" s="39"/>
      <c r="H222" s="39"/>
      <c r="I222" s="191"/>
      <c r="J222" s="39"/>
      <c r="K222" s="39"/>
      <c r="L222" s="42"/>
      <c r="M222" s="192"/>
      <c r="N222" s="193"/>
      <c r="O222" s="67"/>
      <c r="P222" s="67"/>
      <c r="Q222" s="67"/>
      <c r="R222" s="67"/>
      <c r="S222" s="67"/>
      <c r="T222" s="68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20" t="s">
        <v>145</v>
      </c>
      <c r="AU222" s="20" t="s">
        <v>83</v>
      </c>
    </row>
    <row r="223" spans="1:65" s="13" customFormat="1" ht="11.25">
      <c r="B223" s="196"/>
      <c r="C223" s="197"/>
      <c r="D223" s="189" t="s">
        <v>147</v>
      </c>
      <c r="E223" s="198" t="s">
        <v>28</v>
      </c>
      <c r="F223" s="199" t="s">
        <v>266</v>
      </c>
      <c r="G223" s="197"/>
      <c r="H223" s="200">
        <v>389.86</v>
      </c>
      <c r="I223" s="201"/>
      <c r="J223" s="197"/>
      <c r="K223" s="197"/>
      <c r="L223" s="202"/>
      <c r="M223" s="203"/>
      <c r="N223" s="204"/>
      <c r="O223" s="204"/>
      <c r="P223" s="204"/>
      <c r="Q223" s="204"/>
      <c r="R223" s="204"/>
      <c r="S223" s="204"/>
      <c r="T223" s="205"/>
      <c r="AT223" s="206" t="s">
        <v>147</v>
      </c>
      <c r="AU223" s="206" t="s">
        <v>83</v>
      </c>
      <c r="AV223" s="13" t="s">
        <v>83</v>
      </c>
      <c r="AW223" s="13" t="s">
        <v>35</v>
      </c>
      <c r="AX223" s="13" t="s">
        <v>73</v>
      </c>
      <c r="AY223" s="206" t="s">
        <v>134</v>
      </c>
    </row>
    <row r="224" spans="1:65" s="14" customFormat="1" ht="11.25">
      <c r="B224" s="207"/>
      <c r="C224" s="208"/>
      <c r="D224" s="189" t="s">
        <v>147</v>
      </c>
      <c r="E224" s="209" t="s">
        <v>28</v>
      </c>
      <c r="F224" s="210" t="s">
        <v>149</v>
      </c>
      <c r="G224" s="208"/>
      <c r="H224" s="211">
        <v>389.86</v>
      </c>
      <c r="I224" s="212"/>
      <c r="J224" s="208"/>
      <c r="K224" s="208"/>
      <c r="L224" s="213"/>
      <c r="M224" s="214"/>
      <c r="N224" s="215"/>
      <c r="O224" s="215"/>
      <c r="P224" s="215"/>
      <c r="Q224" s="215"/>
      <c r="R224" s="215"/>
      <c r="S224" s="215"/>
      <c r="T224" s="216"/>
      <c r="AT224" s="217" t="s">
        <v>147</v>
      </c>
      <c r="AU224" s="217" t="s">
        <v>83</v>
      </c>
      <c r="AV224" s="14" t="s">
        <v>141</v>
      </c>
      <c r="AW224" s="14" t="s">
        <v>35</v>
      </c>
      <c r="AX224" s="14" t="s">
        <v>81</v>
      </c>
      <c r="AY224" s="217" t="s">
        <v>134</v>
      </c>
    </row>
    <row r="225" spans="1:65" s="2" customFormat="1" ht="33" customHeight="1">
      <c r="A225" s="37"/>
      <c r="B225" s="38"/>
      <c r="C225" s="176">
        <v>25</v>
      </c>
      <c r="D225" s="176" t="s">
        <v>136</v>
      </c>
      <c r="E225" s="177" t="s">
        <v>327</v>
      </c>
      <c r="F225" s="178" t="s">
        <v>328</v>
      </c>
      <c r="G225" s="179" t="s">
        <v>262</v>
      </c>
      <c r="H225" s="180">
        <v>389.86</v>
      </c>
      <c r="I225" s="181"/>
      <c r="J225" s="182">
        <f>ROUND(I225*H225,2)</f>
        <v>0</v>
      </c>
      <c r="K225" s="178" t="s">
        <v>140</v>
      </c>
      <c r="L225" s="42"/>
      <c r="M225" s="183" t="s">
        <v>28</v>
      </c>
      <c r="N225" s="184" t="s">
        <v>44</v>
      </c>
      <c r="O225" s="67"/>
      <c r="P225" s="185">
        <f>O225*H225</f>
        <v>0</v>
      </c>
      <c r="Q225" s="185">
        <v>0</v>
      </c>
      <c r="R225" s="185">
        <f>Q225*H225</f>
        <v>0</v>
      </c>
      <c r="S225" s="185">
        <v>0</v>
      </c>
      <c r="T225" s="186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87" t="s">
        <v>141</v>
      </c>
      <c r="AT225" s="187" t="s">
        <v>136</v>
      </c>
      <c r="AU225" s="187" t="s">
        <v>83</v>
      </c>
      <c r="AY225" s="20" t="s">
        <v>134</v>
      </c>
      <c r="BE225" s="188">
        <f>IF(N225="základní",J225,0)</f>
        <v>0</v>
      </c>
      <c r="BF225" s="188">
        <f>IF(N225="snížená",J225,0)</f>
        <v>0</v>
      </c>
      <c r="BG225" s="188">
        <f>IF(N225="zákl. přenesená",J225,0)</f>
        <v>0</v>
      </c>
      <c r="BH225" s="188">
        <f>IF(N225="sníž. přenesená",J225,0)</f>
        <v>0</v>
      </c>
      <c r="BI225" s="188">
        <f>IF(N225="nulová",J225,0)</f>
        <v>0</v>
      </c>
      <c r="BJ225" s="20" t="s">
        <v>81</v>
      </c>
      <c r="BK225" s="188">
        <f>ROUND(I225*H225,2)</f>
        <v>0</v>
      </c>
      <c r="BL225" s="20" t="s">
        <v>141</v>
      </c>
      <c r="BM225" s="187" t="s">
        <v>329</v>
      </c>
    </row>
    <row r="226" spans="1:65" s="2" customFormat="1" ht="29.25">
      <c r="A226" s="37"/>
      <c r="B226" s="38"/>
      <c r="C226" s="39"/>
      <c r="D226" s="189" t="s">
        <v>143</v>
      </c>
      <c r="E226" s="39"/>
      <c r="F226" s="190" t="s">
        <v>330</v>
      </c>
      <c r="G226" s="39"/>
      <c r="H226" s="39"/>
      <c r="I226" s="191"/>
      <c r="J226" s="39"/>
      <c r="K226" s="39"/>
      <c r="L226" s="42"/>
      <c r="M226" s="192"/>
      <c r="N226" s="193"/>
      <c r="O226" s="67"/>
      <c r="P226" s="67"/>
      <c r="Q226" s="67"/>
      <c r="R226" s="67"/>
      <c r="S226" s="67"/>
      <c r="T226" s="68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20" t="s">
        <v>143</v>
      </c>
      <c r="AU226" s="20" t="s">
        <v>83</v>
      </c>
    </row>
    <row r="227" spans="1:65" s="2" customFormat="1" ht="11.25">
      <c r="A227" s="37"/>
      <c r="B227" s="38"/>
      <c r="C227" s="39"/>
      <c r="D227" s="194" t="s">
        <v>145</v>
      </c>
      <c r="E227" s="39"/>
      <c r="F227" s="195" t="s">
        <v>331</v>
      </c>
      <c r="G227" s="39"/>
      <c r="H227" s="39"/>
      <c r="I227" s="191"/>
      <c r="J227" s="39"/>
      <c r="K227" s="39"/>
      <c r="L227" s="42"/>
      <c r="M227" s="192"/>
      <c r="N227" s="193"/>
      <c r="O227" s="67"/>
      <c r="P227" s="67"/>
      <c r="Q227" s="67"/>
      <c r="R227" s="67"/>
      <c r="S227" s="67"/>
      <c r="T227" s="68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20" t="s">
        <v>145</v>
      </c>
      <c r="AU227" s="20" t="s">
        <v>83</v>
      </c>
    </row>
    <row r="228" spans="1:65" s="13" customFormat="1" ht="11.25">
      <c r="B228" s="196"/>
      <c r="C228" s="197"/>
      <c r="D228" s="189" t="s">
        <v>147</v>
      </c>
      <c r="E228" s="198" t="s">
        <v>28</v>
      </c>
      <c r="F228" s="199" t="s">
        <v>266</v>
      </c>
      <c r="G228" s="197"/>
      <c r="H228" s="200">
        <v>389.86</v>
      </c>
      <c r="I228" s="201"/>
      <c r="J228" s="197"/>
      <c r="K228" s="197"/>
      <c r="L228" s="202"/>
      <c r="M228" s="203"/>
      <c r="N228" s="204"/>
      <c r="O228" s="204"/>
      <c r="P228" s="204"/>
      <c r="Q228" s="204"/>
      <c r="R228" s="204"/>
      <c r="S228" s="204"/>
      <c r="T228" s="205"/>
      <c r="AT228" s="206" t="s">
        <v>147</v>
      </c>
      <c r="AU228" s="206" t="s">
        <v>83</v>
      </c>
      <c r="AV228" s="13" t="s">
        <v>83</v>
      </c>
      <c r="AW228" s="13" t="s">
        <v>35</v>
      </c>
      <c r="AX228" s="13" t="s">
        <v>73</v>
      </c>
      <c r="AY228" s="206" t="s">
        <v>134</v>
      </c>
    </row>
    <row r="229" spans="1:65" s="14" customFormat="1" ht="11.25">
      <c r="B229" s="207"/>
      <c r="C229" s="208"/>
      <c r="D229" s="189" t="s">
        <v>147</v>
      </c>
      <c r="E229" s="209" t="s">
        <v>28</v>
      </c>
      <c r="F229" s="210" t="s">
        <v>149</v>
      </c>
      <c r="G229" s="208"/>
      <c r="H229" s="211">
        <v>389.86</v>
      </c>
      <c r="I229" s="212"/>
      <c r="J229" s="208"/>
      <c r="K229" s="208"/>
      <c r="L229" s="213"/>
      <c r="M229" s="214"/>
      <c r="N229" s="215"/>
      <c r="O229" s="215"/>
      <c r="P229" s="215"/>
      <c r="Q229" s="215"/>
      <c r="R229" s="215"/>
      <c r="S229" s="215"/>
      <c r="T229" s="216"/>
      <c r="AT229" s="217" t="s">
        <v>147</v>
      </c>
      <c r="AU229" s="217" t="s">
        <v>83</v>
      </c>
      <c r="AV229" s="14" t="s">
        <v>141</v>
      </c>
      <c r="AW229" s="14" t="s">
        <v>35</v>
      </c>
      <c r="AX229" s="14" t="s">
        <v>81</v>
      </c>
      <c r="AY229" s="217" t="s">
        <v>134</v>
      </c>
    </row>
    <row r="230" spans="1:65" s="12" customFormat="1" ht="22.9" customHeight="1">
      <c r="B230" s="160"/>
      <c r="C230" s="161"/>
      <c r="D230" s="162" t="s">
        <v>72</v>
      </c>
      <c r="E230" s="174" t="s">
        <v>83</v>
      </c>
      <c r="F230" s="174" t="s">
        <v>335</v>
      </c>
      <c r="G230" s="161"/>
      <c r="H230" s="161"/>
      <c r="I230" s="164"/>
      <c r="J230" s="175">
        <f>BK230</f>
        <v>0</v>
      </c>
      <c r="K230" s="161"/>
      <c r="L230" s="166"/>
      <c r="M230" s="167"/>
      <c r="N230" s="168"/>
      <c r="O230" s="168"/>
      <c r="P230" s="169">
        <f>SUM(P231:P250)</f>
        <v>0</v>
      </c>
      <c r="Q230" s="168"/>
      <c r="R230" s="169">
        <f>SUM(R231:R250)</f>
        <v>1.6702500000000002E-2</v>
      </c>
      <c r="S230" s="168"/>
      <c r="T230" s="170">
        <f>SUM(T231:T250)</f>
        <v>0</v>
      </c>
      <c r="AR230" s="171" t="s">
        <v>81</v>
      </c>
      <c r="AT230" s="172" t="s">
        <v>72</v>
      </c>
      <c r="AU230" s="172" t="s">
        <v>81</v>
      </c>
      <c r="AY230" s="171" t="s">
        <v>134</v>
      </c>
      <c r="BK230" s="173">
        <f>SUM(BK231:BK250)</f>
        <v>0</v>
      </c>
    </row>
    <row r="231" spans="1:65" s="2" customFormat="1" ht="33" customHeight="1">
      <c r="A231" s="37"/>
      <c r="B231" s="38"/>
      <c r="C231" s="176">
        <v>26</v>
      </c>
      <c r="D231" s="176" t="s">
        <v>136</v>
      </c>
      <c r="E231" s="177" t="s">
        <v>337</v>
      </c>
      <c r="F231" s="178" t="s">
        <v>338</v>
      </c>
      <c r="G231" s="179" t="s">
        <v>139</v>
      </c>
      <c r="H231" s="180">
        <v>2</v>
      </c>
      <c r="I231" s="181"/>
      <c r="J231" s="182">
        <f>ROUND(I231*H231,2)</f>
        <v>0</v>
      </c>
      <c r="K231" s="178" t="s">
        <v>140</v>
      </c>
      <c r="L231" s="42"/>
      <c r="M231" s="183" t="s">
        <v>28</v>
      </c>
      <c r="N231" s="184" t="s">
        <v>44</v>
      </c>
      <c r="O231" s="67"/>
      <c r="P231" s="185">
        <f>O231*H231</f>
        <v>0</v>
      </c>
      <c r="Q231" s="185">
        <v>0</v>
      </c>
      <c r="R231" s="185">
        <f>Q231*H231</f>
        <v>0</v>
      </c>
      <c r="S231" s="185">
        <v>0</v>
      </c>
      <c r="T231" s="186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87" t="s">
        <v>141</v>
      </c>
      <c r="AT231" s="187" t="s">
        <v>136</v>
      </c>
      <c r="AU231" s="187" t="s">
        <v>83</v>
      </c>
      <c r="AY231" s="20" t="s">
        <v>134</v>
      </c>
      <c r="BE231" s="188">
        <f>IF(N231="základní",J231,0)</f>
        <v>0</v>
      </c>
      <c r="BF231" s="188">
        <f>IF(N231="snížená",J231,0)</f>
        <v>0</v>
      </c>
      <c r="BG231" s="188">
        <f>IF(N231="zákl. přenesená",J231,0)</f>
        <v>0</v>
      </c>
      <c r="BH231" s="188">
        <f>IF(N231="sníž. přenesená",J231,0)</f>
        <v>0</v>
      </c>
      <c r="BI231" s="188">
        <f>IF(N231="nulová",J231,0)</f>
        <v>0</v>
      </c>
      <c r="BJ231" s="20" t="s">
        <v>81</v>
      </c>
      <c r="BK231" s="188">
        <f>ROUND(I231*H231,2)</f>
        <v>0</v>
      </c>
      <c r="BL231" s="20" t="s">
        <v>141</v>
      </c>
      <c r="BM231" s="187" t="s">
        <v>339</v>
      </c>
    </row>
    <row r="232" spans="1:65" s="2" customFormat="1" ht="29.25">
      <c r="A232" s="37"/>
      <c r="B232" s="38"/>
      <c r="C232" s="39"/>
      <c r="D232" s="189" t="s">
        <v>143</v>
      </c>
      <c r="E232" s="39"/>
      <c r="F232" s="190" t="s">
        <v>340</v>
      </c>
      <c r="G232" s="39"/>
      <c r="H232" s="39"/>
      <c r="I232" s="191"/>
      <c r="J232" s="39"/>
      <c r="K232" s="39"/>
      <c r="L232" s="42"/>
      <c r="M232" s="192"/>
      <c r="N232" s="193"/>
      <c r="O232" s="67"/>
      <c r="P232" s="67"/>
      <c r="Q232" s="67"/>
      <c r="R232" s="67"/>
      <c r="S232" s="67"/>
      <c r="T232" s="68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20" t="s">
        <v>143</v>
      </c>
      <c r="AU232" s="20" t="s">
        <v>83</v>
      </c>
    </row>
    <row r="233" spans="1:65" s="2" customFormat="1" ht="11.25">
      <c r="A233" s="37"/>
      <c r="B233" s="38"/>
      <c r="C233" s="39"/>
      <c r="D233" s="194" t="s">
        <v>145</v>
      </c>
      <c r="E233" s="39"/>
      <c r="F233" s="195" t="s">
        <v>341</v>
      </c>
      <c r="G233" s="39"/>
      <c r="H233" s="39"/>
      <c r="I233" s="191"/>
      <c r="J233" s="39"/>
      <c r="K233" s="39"/>
      <c r="L233" s="42"/>
      <c r="M233" s="192"/>
      <c r="N233" s="193"/>
      <c r="O233" s="67"/>
      <c r="P233" s="67"/>
      <c r="Q233" s="67"/>
      <c r="R233" s="67"/>
      <c r="S233" s="67"/>
      <c r="T233" s="68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20" t="s">
        <v>145</v>
      </c>
      <c r="AU233" s="20" t="s">
        <v>83</v>
      </c>
    </row>
    <row r="234" spans="1:65" s="13" customFormat="1" ht="11.25">
      <c r="B234" s="196"/>
      <c r="C234" s="197"/>
      <c r="D234" s="189" t="s">
        <v>147</v>
      </c>
      <c r="E234" s="198" t="s">
        <v>28</v>
      </c>
      <c r="F234" s="199" t="s">
        <v>342</v>
      </c>
      <c r="G234" s="197"/>
      <c r="H234" s="200">
        <v>2</v>
      </c>
      <c r="I234" s="201"/>
      <c r="J234" s="197"/>
      <c r="K234" s="197"/>
      <c r="L234" s="202"/>
      <c r="M234" s="203"/>
      <c r="N234" s="204"/>
      <c r="O234" s="204"/>
      <c r="P234" s="204"/>
      <c r="Q234" s="204"/>
      <c r="R234" s="204"/>
      <c r="S234" s="204"/>
      <c r="T234" s="205"/>
      <c r="AT234" s="206" t="s">
        <v>147</v>
      </c>
      <c r="AU234" s="206" t="s">
        <v>83</v>
      </c>
      <c r="AV234" s="13" t="s">
        <v>83</v>
      </c>
      <c r="AW234" s="13" t="s">
        <v>35</v>
      </c>
      <c r="AX234" s="13" t="s">
        <v>73</v>
      </c>
      <c r="AY234" s="206" t="s">
        <v>134</v>
      </c>
    </row>
    <row r="235" spans="1:65" s="14" customFormat="1" ht="11.25">
      <c r="B235" s="207"/>
      <c r="C235" s="208"/>
      <c r="D235" s="189" t="s">
        <v>147</v>
      </c>
      <c r="E235" s="209" t="s">
        <v>28</v>
      </c>
      <c r="F235" s="210" t="s">
        <v>149</v>
      </c>
      <c r="G235" s="208"/>
      <c r="H235" s="211">
        <v>2</v>
      </c>
      <c r="I235" s="212"/>
      <c r="J235" s="208"/>
      <c r="K235" s="208"/>
      <c r="L235" s="213"/>
      <c r="M235" s="214"/>
      <c r="N235" s="215"/>
      <c r="O235" s="215"/>
      <c r="P235" s="215"/>
      <c r="Q235" s="215"/>
      <c r="R235" s="215"/>
      <c r="S235" s="215"/>
      <c r="T235" s="216"/>
      <c r="AT235" s="217" t="s">
        <v>147</v>
      </c>
      <c r="AU235" s="217" t="s">
        <v>83</v>
      </c>
      <c r="AV235" s="14" t="s">
        <v>141</v>
      </c>
      <c r="AW235" s="14" t="s">
        <v>35</v>
      </c>
      <c r="AX235" s="14" t="s">
        <v>81</v>
      </c>
      <c r="AY235" s="217" t="s">
        <v>134</v>
      </c>
    </row>
    <row r="236" spans="1:65" s="2" customFormat="1" ht="33" customHeight="1">
      <c r="A236" s="37"/>
      <c r="B236" s="38"/>
      <c r="C236" s="176">
        <v>27</v>
      </c>
      <c r="D236" s="176" t="s">
        <v>136</v>
      </c>
      <c r="E236" s="177" t="s">
        <v>344</v>
      </c>
      <c r="F236" s="178" t="s">
        <v>345</v>
      </c>
      <c r="G236" s="179" t="s">
        <v>139</v>
      </c>
      <c r="H236" s="180">
        <v>0.499</v>
      </c>
      <c r="I236" s="181"/>
      <c r="J236" s="182">
        <f>ROUND(I236*H236,2)</f>
        <v>0</v>
      </c>
      <c r="K236" s="178" t="s">
        <v>140</v>
      </c>
      <c r="L236" s="42"/>
      <c r="M236" s="183" t="s">
        <v>28</v>
      </c>
      <c r="N236" s="184" t="s">
        <v>44</v>
      </c>
      <c r="O236" s="67"/>
      <c r="P236" s="185">
        <f>O236*H236</f>
        <v>0</v>
      </c>
      <c r="Q236" s="185">
        <v>0</v>
      </c>
      <c r="R236" s="185">
        <f>Q236*H236</f>
        <v>0</v>
      </c>
      <c r="S236" s="185">
        <v>0</v>
      </c>
      <c r="T236" s="186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7" t="s">
        <v>141</v>
      </c>
      <c r="AT236" s="187" t="s">
        <v>136</v>
      </c>
      <c r="AU236" s="187" t="s">
        <v>83</v>
      </c>
      <c r="AY236" s="20" t="s">
        <v>134</v>
      </c>
      <c r="BE236" s="188">
        <f>IF(N236="základní",J236,0)</f>
        <v>0</v>
      </c>
      <c r="BF236" s="188">
        <f>IF(N236="snížená",J236,0)</f>
        <v>0</v>
      </c>
      <c r="BG236" s="188">
        <f>IF(N236="zákl. přenesená",J236,0)</f>
        <v>0</v>
      </c>
      <c r="BH236" s="188">
        <f>IF(N236="sníž. přenesená",J236,0)</f>
        <v>0</v>
      </c>
      <c r="BI236" s="188">
        <f>IF(N236="nulová",J236,0)</f>
        <v>0</v>
      </c>
      <c r="BJ236" s="20" t="s">
        <v>81</v>
      </c>
      <c r="BK236" s="188">
        <f>ROUND(I236*H236,2)</f>
        <v>0</v>
      </c>
      <c r="BL236" s="20" t="s">
        <v>141</v>
      </c>
      <c r="BM236" s="187" t="s">
        <v>346</v>
      </c>
    </row>
    <row r="237" spans="1:65" s="2" customFormat="1" ht="29.25">
      <c r="A237" s="37"/>
      <c r="B237" s="38"/>
      <c r="C237" s="39"/>
      <c r="D237" s="189" t="s">
        <v>143</v>
      </c>
      <c r="E237" s="39"/>
      <c r="F237" s="190" t="s">
        <v>347</v>
      </c>
      <c r="G237" s="39"/>
      <c r="H237" s="39"/>
      <c r="I237" s="191"/>
      <c r="J237" s="39"/>
      <c r="K237" s="39"/>
      <c r="L237" s="42"/>
      <c r="M237" s="192"/>
      <c r="N237" s="193"/>
      <c r="O237" s="67"/>
      <c r="P237" s="67"/>
      <c r="Q237" s="67"/>
      <c r="R237" s="67"/>
      <c r="S237" s="67"/>
      <c r="T237" s="68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20" t="s">
        <v>143</v>
      </c>
      <c r="AU237" s="20" t="s">
        <v>83</v>
      </c>
    </row>
    <row r="238" spans="1:65" s="2" customFormat="1" ht="11.25">
      <c r="A238" s="37"/>
      <c r="B238" s="38"/>
      <c r="C238" s="39"/>
      <c r="D238" s="194" t="s">
        <v>145</v>
      </c>
      <c r="E238" s="39"/>
      <c r="F238" s="195" t="s">
        <v>348</v>
      </c>
      <c r="G238" s="39"/>
      <c r="H238" s="39"/>
      <c r="I238" s="191"/>
      <c r="J238" s="39"/>
      <c r="K238" s="39"/>
      <c r="L238" s="42"/>
      <c r="M238" s="192"/>
      <c r="N238" s="193"/>
      <c r="O238" s="67"/>
      <c r="P238" s="67"/>
      <c r="Q238" s="67"/>
      <c r="R238" s="67"/>
      <c r="S238" s="67"/>
      <c r="T238" s="68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20" t="s">
        <v>145</v>
      </c>
      <c r="AU238" s="20" t="s">
        <v>83</v>
      </c>
    </row>
    <row r="239" spans="1:65" s="13" customFormat="1" ht="22.5">
      <c r="B239" s="196"/>
      <c r="C239" s="197"/>
      <c r="D239" s="189" t="s">
        <v>147</v>
      </c>
      <c r="E239" s="198" t="s">
        <v>28</v>
      </c>
      <c r="F239" s="199" t="s">
        <v>349</v>
      </c>
      <c r="G239" s="197"/>
      <c r="H239" s="200">
        <v>0.499</v>
      </c>
      <c r="I239" s="201"/>
      <c r="J239" s="197"/>
      <c r="K239" s="197"/>
      <c r="L239" s="202"/>
      <c r="M239" s="203"/>
      <c r="N239" s="204"/>
      <c r="O239" s="204"/>
      <c r="P239" s="204"/>
      <c r="Q239" s="204"/>
      <c r="R239" s="204"/>
      <c r="S239" s="204"/>
      <c r="T239" s="205"/>
      <c r="AT239" s="206" t="s">
        <v>147</v>
      </c>
      <c r="AU239" s="206" t="s">
        <v>83</v>
      </c>
      <c r="AV239" s="13" t="s">
        <v>83</v>
      </c>
      <c r="AW239" s="13" t="s">
        <v>35</v>
      </c>
      <c r="AX239" s="13" t="s">
        <v>81</v>
      </c>
      <c r="AY239" s="206" t="s">
        <v>134</v>
      </c>
    </row>
    <row r="240" spans="1:65" s="2" customFormat="1" ht="33" customHeight="1">
      <c r="A240" s="37"/>
      <c r="B240" s="38"/>
      <c r="C240" s="176">
        <v>28</v>
      </c>
      <c r="D240" s="176" t="s">
        <v>136</v>
      </c>
      <c r="E240" s="177" t="s">
        <v>350</v>
      </c>
      <c r="F240" s="178" t="s">
        <v>351</v>
      </c>
      <c r="G240" s="179" t="s">
        <v>262</v>
      </c>
      <c r="H240" s="180">
        <v>25.5</v>
      </c>
      <c r="I240" s="181"/>
      <c r="J240" s="182">
        <f>ROUND(I240*H240,2)</f>
        <v>0</v>
      </c>
      <c r="K240" s="178" t="s">
        <v>140</v>
      </c>
      <c r="L240" s="42"/>
      <c r="M240" s="183" t="s">
        <v>28</v>
      </c>
      <c r="N240" s="184" t="s">
        <v>44</v>
      </c>
      <c r="O240" s="67"/>
      <c r="P240" s="185">
        <f>O240*H240</f>
        <v>0</v>
      </c>
      <c r="Q240" s="185">
        <v>3.1E-4</v>
      </c>
      <c r="R240" s="185">
        <f>Q240*H240</f>
        <v>7.9050000000000006E-3</v>
      </c>
      <c r="S240" s="185">
        <v>0</v>
      </c>
      <c r="T240" s="186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87" t="s">
        <v>141</v>
      </c>
      <c r="AT240" s="187" t="s">
        <v>136</v>
      </c>
      <c r="AU240" s="187" t="s">
        <v>83</v>
      </c>
      <c r="AY240" s="20" t="s">
        <v>134</v>
      </c>
      <c r="BE240" s="188">
        <f>IF(N240="základní",J240,0)</f>
        <v>0</v>
      </c>
      <c r="BF240" s="188">
        <f>IF(N240="snížená",J240,0)</f>
        <v>0</v>
      </c>
      <c r="BG240" s="188">
        <f>IF(N240="zákl. přenesená",J240,0)</f>
        <v>0</v>
      </c>
      <c r="BH240" s="188">
        <f>IF(N240="sníž. přenesená",J240,0)</f>
        <v>0</v>
      </c>
      <c r="BI240" s="188">
        <f>IF(N240="nulová",J240,0)</f>
        <v>0</v>
      </c>
      <c r="BJ240" s="20" t="s">
        <v>81</v>
      </c>
      <c r="BK240" s="188">
        <f>ROUND(I240*H240,2)</f>
        <v>0</v>
      </c>
      <c r="BL240" s="20" t="s">
        <v>141</v>
      </c>
      <c r="BM240" s="187" t="s">
        <v>352</v>
      </c>
    </row>
    <row r="241" spans="1:65" s="2" customFormat="1" ht="29.25">
      <c r="A241" s="37"/>
      <c r="B241" s="38"/>
      <c r="C241" s="39"/>
      <c r="D241" s="189" t="s">
        <v>143</v>
      </c>
      <c r="E241" s="39"/>
      <c r="F241" s="190" t="s">
        <v>353</v>
      </c>
      <c r="G241" s="39"/>
      <c r="H241" s="39"/>
      <c r="I241" s="191"/>
      <c r="J241" s="39"/>
      <c r="K241" s="39"/>
      <c r="L241" s="42"/>
      <c r="M241" s="192"/>
      <c r="N241" s="193"/>
      <c r="O241" s="67"/>
      <c r="P241" s="67"/>
      <c r="Q241" s="67"/>
      <c r="R241" s="67"/>
      <c r="S241" s="67"/>
      <c r="T241" s="68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20" t="s">
        <v>143</v>
      </c>
      <c r="AU241" s="20" t="s">
        <v>83</v>
      </c>
    </row>
    <row r="242" spans="1:65" s="2" customFormat="1" ht="11.25">
      <c r="A242" s="37"/>
      <c r="B242" s="38"/>
      <c r="C242" s="39"/>
      <c r="D242" s="194" t="s">
        <v>145</v>
      </c>
      <c r="E242" s="39"/>
      <c r="F242" s="195" t="s">
        <v>354</v>
      </c>
      <c r="G242" s="39"/>
      <c r="H242" s="39"/>
      <c r="I242" s="191"/>
      <c r="J242" s="39"/>
      <c r="K242" s="39"/>
      <c r="L242" s="42"/>
      <c r="M242" s="192"/>
      <c r="N242" s="193"/>
      <c r="O242" s="67"/>
      <c r="P242" s="67"/>
      <c r="Q242" s="67"/>
      <c r="R242" s="67"/>
      <c r="S242" s="67"/>
      <c r="T242" s="68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20" t="s">
        <v>145</v>
      </c>
      <c r="AU242" s="20" t="s">
        <v>83</v>
      </c>
    </row>
    <row r="243" spans="1:65" s="13" customFormat="1" ht="11.25">
      <c r="B243" s="196"/>
      <c r="C243" s="197"/>
      <c r="D243" s="189" t="s">
        <v>147</v>
      </c>
      <c r="E243" s="198" t="s">
        <v>28</v>
      </c>
      <c r="F243" s="199" t="s">
        <v>355</v>
      </c>
      <c r="G243" s="197"/>
      <c r="H243" s="200">
        <v>8</v>
      </c>
      <c r="I243" s="201"/>
      <c r="J243" s="197"/>
      <c r="K243" s="197"/>
      <c r="L243" s="202"/>
      <c r="M243" s="203"/>
      <c r="N243" s="204"/>
      <c r="O243" s="204"/>
      <c r="P243" s="204"/>
      <c r="Q243" s="204"/>
      <c r="R243" s="204"/>
      <c r="S243" s="204"/>
      <c r="T243" s="205"/>
      <c r="AT243" s="206" t="s">
        <v>147</v>
      </c>
      <c r="AU243" s="206" t="s">
        <v>83</v>
      </c>
      <c r="AV243" s="13" t="s">
        <v>83</v>
      </c>
      <c r="AW243" s="13" t="s">
        <v>35</v>
      </c>
      <c r="AX243" s="13" t="s">
        <v>73</v>
      </c>
      <c r="AY243" s="206" t="s">
        <v>134</v>
      </c>
    </row>
    <row r="244" spans="1:65" s="13" customFormat="1" ht="11.25">
      <c r="B244" s="196"/>
      <c r="C244" s="197"/>
      <c r="D244" s="189" t="s">
        <v>147</v>
      </c>
      <c r="E244" s="198" t="s">
        <v>28</v>
      </c>
      <c r="F244" s="199" t="s">
        <v>356</v>
      </c>
      <c r="G244" s="197"/>
      <c r="H244" s="200">
        <v>17.5</v>
      </c>
      <c r="I244" s="201"/>
      <c r="J244" s="197"/>
      <c r="K244" s="197"/>
      <c r="L244" s="202"/>
      <c r="M244" s="203"/>
      <c r="N244" s="204"/>
      <c r="O244" s="204"/>
      <c r="P244" s="204"/>
      <c r="Q244" s="204"/>
      <c r="R244" s="204"/>
      <c r="S244" s="204"/>
      <c r="T244" s="205"/>
      <c r="AT244" s="206" t="s">
        <v>147</v>
      </c>
      <c r="AU244" s="206" t="s">
        <v>83</v>
      </c>
      <c r="AV244" s="13" t="s">
        <v>83</v>
      </c>
      <c r="AW244" s="13" t="s">
        <v>35</v>
      </c>
      <c r="AX244" s="13" t="s">
        <v>73</v>
      </c>
      <c r="AY244" s="206" t="s">
        <v>134</v>
      </c>
    </row>
    <row r="245" spans="1:65" s="14" customFormat="1" ht="11.25">
      <c r="B245" s="207"/>
      <c r="C245" s="208"/>
      <c r="D245" s="189" t="s">
        <v>147</v>
      </c>
      <c r="E245" s="209" t="s">
        <v>28</v>
      </c>
      <c r="F245" s="210" t="s">
        <v>149</v>
      </c>
      <c r="G245" s="208"/>
      <c r="H245" s="211">
        <v>25.5</v>
      </c>
      <c r="I245" s="212"/>
      <c r="J245" s="208"/>
      <c r="K245" s="208"/>
      <c r="L245" s="213"/>
      <c r="M245" s="214"/>
      <c r="N245" s="215"/>
      <c r="O245" s="215"/>
      <c r="P245" s="215"/>
      <c r="Q245" s="215"/>
      <c r="R245" s="215"/>
      <c r="S245" s="215"/>
      <c r="T245" s="216"/>
      <c r="AT245" s="217" t="s">
        <v>147</v>
      </c>
      <c r="AU245" s="217" t="s">
        <v>83</v>
      </c>
      <c r="AV245" s="14" t="s">
        <v>141</v>
      </c>
      <c r="AW245" s="14" t="s">
        <v>35</v>
      </c>
      <c r="AX245" s="14" t="s">
        <v>81</v>
      </c>
      <c r="AY245" s="217" t="s">
        <v>134</v>
      </c>
    </row>
    <row r="246" spans="1:65" s="2" customFormat="1" ht="24.2" customHeight="1">
      <c r="A246" s="37"/>
      <c r="B246" s="38"/>
      <c r="C246" s="240">
        <v>29</v>
      </c>
      <c r="D246" s="240" t="s">
        <v>234</v>
      </c>
      <c r="E246" s="241" t="s">
        <v>358</v>
      </c>
      <c r="F246" s="242" t="s">
        <v>359</v>
      </c>
      <c r="G246" s="243" t="s">
        <v>262</v>
      </c>
      <c r="H246" s="244">
        <v>29.324999999999999</v>
      </c>
      <c r="I246" s="245"/>
      <c r="J246" s="246">
        <f>ROUND(I246*H246,2)</f>
        <v>0</v>
      </c>
      <c r="K246" s="242" t="s">
        <v>140</v>
      </c>
      <c r="L246" s="247"/>
      <c r="M246" s="248" t="s">
        <v>28</v>
      </c>
      <c r="N246" s="249" t="s">
        <v>44</v>
      </c>
      <c r="O246" s="67"/>
      <c r="P246" s="185">
        <f>O246*H246</f>
        <v>0</v>
      </c>
      <c r="Q246" s="185">
        <v>2.9999999999999997E-4</v>
      </c>
      <c r="R246" s="185">
        <f>Q246*H246</f>
        <v>8.7974999999999998E-3</v>
      </c>
      <c r="S246" s="185">
        <v>0</v>
      </c>
      <c r="T246" s="186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87" t="s">
        <v>197</v>
      </c>
      <c r="AT246" s="187" t="s">
        <v>234</v>
      </c>
      <c r="AU246" s="187" t="s">
        <v>83</v>
      </c>
      <c r="AY246" s="20" t="s">
        <v>134</v>
      </c>
      <c r="BE246" s="188">
        <f>IF(N246="základní",J246,0)</f>
        <v>0</v>
      </c>
      <c r="BF246" s="188">
        <f>IF(N246="snížená",J246,0)</f>
        <v>0</v>
      </c>
      <c r="BG246" s="188">
        <f>IF(N246="zákl. přenesená",J246,0)</f>
        <v>0</v>
      </c>
      <c r="BH246" s="188">
        <f>IF(N246="sníž. přenesená",J246,0)</f>
        <v>0</v>
      </c>
      <c r="BI246" s="188">
        <f>IF(N246="nulová",J246,0)</f>
        <v>0</v>
      </c>
      <c r="BJ246" s="20" t="s">
        <v>81</v>
      </c>
      <c r="BK246" s="188">
        <f>ROUND(I246*H246,2)</f>
        <v>0</v>
      </c>
      <c r="BL246" s="20" t="s">
        <v>141</v>
      </c>
      <c r="BM246" s="187" t="s">
        <v>360</v>
      </c>
    </row>
    <row r="247" spans="1:65" s="2" customFormat="1" ht="19.5">
      <c r="A247" s="37"/>
      <c r="B247" s="38"/>
      <c r="C247" s="39"/>
      <c r="D247" s="189" t="s">
        <v>143</v>
      </c>
      <c r="E247" s="39"/>
      <c r="F247" s="190" t="s">
        <v>359</v>
      </c>
      <c r="G247" s="39"/>
      <c r="H247" s="39"/>
      <c r="I247" s="191"/>
      <c r="J247" s="39"/>
      <c r="K247" s="39"/>
      <c r="L247" s="42"/>
      <c r="M247" s="192"/>
      <c r="N247" s="193"/>
      <c r="O247" s="67"/>
      <c r="P247" s="67"/>
      <c r="Q247" s="67"/>
      <c r="R247" s="67"/>
      <c r="S247" s="67"/>
      <c r="T247" s="68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20" t="s">
        <v>143</v>
      </c>
      <c r="AU247" s="20" t="s">
        <v>83</v>
      </c>
    </row>
    <row r="248" spans="1:65" s="13" customFormat="1" ht="11.25">
      <c r="B248" s="196"/>
      <c r="C248" s="197"/>
      <c r="D248" s="189" t="s">
        <v>147</v>
      </c>
      <c r="E248" s="198" t="s">
        <v>28</v>
      </c>
      <c r="F248" s="199" t="s">
        <v>361</v>
      </c>
      <c r="G248" s="197"/>
      <c r="H248" s="200">
        <v>25.5</v>
      </c>
      <c r="I248" s="201"/>
      <c r="J248" s="197"/>
      <c r="K248" s="197"/>
      <c r="L248" s="202"/>
      <c r="M248" s="203"/>
      <c r="N248" s="204"/>
      <c r="O248" s="204"/>
      <c r="P248" s="204"/>
      <c r="Q248" s="204"/>
      <c r="R248" s="204"/>
      <c r="S248" s="204"/>
      <c r="T248" s="205"/>
      <c r="AT248" s="206" t="s">
        <v>147</v>
      </c>
      <c r="AU248" s="206" t="s">
        <v>83</v>
      </c>
      <c r="AV248" s="13" t="s">
        <v>83</v>
      </c>
      <c r="AW248" s="13" t="s">
        <v>35</v>
      </c>
      <c r="AX248" s="13" t="s">
        <v>73</v>
      </c>
      <c r="AY248" s="206" t="s">
        <v>134</v>
      </c>
    </row>
    <row r="249" spans="1:65" s="14" customFormat="1" ht="11.25">
      <c r="B249" s="207"/>
      <c r="C249" s="208"/>
      <c r="D249" s="189" t="s">
        <v>147</v>
      </c>
      <c r="E249" s="209" t="s">
        <v>28</v>
      </c>
      <c r="F249" s="210" t="s">
        <v>149</v>
      </c>
      <c r="G249" s="208"/>
      <c r="H249" s="211">
        <v>25.5</v>
      </c>
      <c r="I249" s="212"/>
      <c r="J249" s="208"/>
      <c r="K249" s="208"/>
      <c r="L249" s="213"/>
      <c r="M249" s="214"/>
      <c r="N249" s="215"/>
      <c r="O249" s="215"/>
      <c r="P249" s="215"/>
      <c r="Q249" s="215"/>
      <c r="R249" s="215"/>
      <c r="S249" s="215"/>
      <c r="T249" s="216"/>
      <c r="AT249" s="217" t="s">
        <v>147</v>
      </c>
      <c r="AU249" s="217" t="s">
        <v>83</v>
      </c>
      <c r="AV249" s="14" t="s">
        <v>141</v>
      </c>
      <c r="AW249" s="14" t="s">
        <v>35</v>
      </c>
      <c r="AX249" s="14" t="s">
        <v>81</v>
      </c>
      <c r="AY249" s="217" t="s">
        <v>134</v>
      </c>
    </row>
    <row r="250" spans="1:65" s="13" customFormat="1" ht="11.25">
      <c r="B250" s="196"/>
      <c r="C250" s="197"/>
      <c r="D250" s="189" t="s">
        <v>147</v>
      </c>
      <c r="E250" s="197"/>
      <c r="F250" s="199" t="s">
        <v>362</v>
      </c>
      <c r="G250" s="197"/>
      <c r="H250" s="200">
        <v>29.324999999999999</v>
      </c>
      <c r="I250" s="201"/>
      <c r="J250" s="197"/>
      <c r="K250" s="197"/>
      <c r="L250" s="202"/>
      <c r="M250" s="203"/>
      <c r="N250" s="204"/>
      <c r="O250" s="204"/>
      <c r="P250" s="204"/>
      <c r="Q250" s="204"/>
      <c r="R250" s="204"/>
      <c r="S250" s="204"/>
      <c r="T250" s="205"/>
      <c r="AT250" s="206" t="s">
        <v>147</v>
      </c>
      <c r="AU250" s="206" t="s">
        <v>83</v>
      </c>
      <c r="AV250" s="13" t="s">
        <v>83</v>
      </c>
      <c r="AW250" s="13" t="s">
        <v>4</v>
      </c>
      <c r="AX250" s="13" t="s">
        <v>81</v>
      </c>
      <c r="AY250" s="206" t="s">
        <v>134</v>
      </c>
    </row>
    <row r="251" spans="1:65" s="12" customFormat="1" ht="22.9" customHeight="1">
      <c r="B251" s="160"/>
      <c r="C251" s="161"/>
      <c r="D251" s="162" t="s">
        <v>72</v>
      </c>
      <c r="E251" s="174" t="s">
        <v>161</v>
      </c>
      <c r="F251" s="174" t="s">
        <v>363</v>
      </c>
      <c r="G251" s="161"/>
      <c r="H251" s="161"/>
      <c r="I251" s="164"/>
      <c r="J251" s="175">
        <f>BK251</f>
        <v>0</v>
      </c>
      <c r="K251" s="161"/>
      <c r="L251" s="166"/>
      <c r="M251" s="167"/>
      <c r="N251" s="168"/>
      <c r="O251" s="168"/>
      <c r="P251" s="169">
        <f>SUM(P252:P267)</f>
        <v>0</v>
      </c>
      <c r="Q251" s="168"/>
      <c r="R251" s="169">
        <f>SUM(R252:R267)</f>
        <v>8.3303223000000006</v>
      </c>
      <c r="S251" s="168"/>
      <c r="T251" s="170">
        <f>SUM(T252:T267)</f>
        <v>0</v>
      </c>
      <c r="AR251" s="171" t="s">
        <v>81</v>
      </c>
      <c r="AT251" s="172" t="s">
        <v>72</v>
      </c>
      <c r="AU251" s="172" t="s">
        <v>81</v>
      </c>
      <c r="AY251" s="171" t="s">
        <v>134</v>
      </c>
      <c r="BK251" s="173">
        <f>SUM(BK252:BK267)</f>
        <v>0</v>
      </c>
    </row>
    <row r="252" spans="1:65" s="2" customFormat="1" ht="24.2" customHeight="1">
      <c r="A252" s="37"/>
      <c r="B252" s="38"/>
      <c r="C252" s="176">
        <v>30</v>
      </c>
      <c r="D252" s="176" t="s">
        <v>136</v>
      </c>
      <c r="E252" s="177" t="s">
        <v>365</v>
      </c>
      <c r="F252" s="178" t="s">
        <v>366</v>
      </c>
      <c r="G252" s="179" t="s">
        <v>303</v>
      </c>
      <c r="H252" s="180">
        <v>22.85</v>
      </c>
      <c r="I252" s="181"/>
      <c r="J252" s="182">
        <f>ROUND(I252*H252,2)</f>
        <v>0</v>
      </c>
      <c r="K252" s="178" t="s">
        <v>140</v>
      </c>
      <c r="L252" s="42"/>
      <c r="M252" s="183" t="s">
        <v>28</v>
      </c>
      <c r="N252" s="184" t="s">
        <v>44</v>
      </c>
      <c r="O252" s="67"/>
      <c r="P252" s="185">
        <f>O252*H252</f>
        <v>0</v>
      </c>
      <c r="Q252" s="185">
        <v>0.12064</v>
      </c>
      <c r="R252" s="185">
        <f>Q252*H252</f>
        <v>2.756624</v>
      </c>
      <c r="S252" s="185">
        <v>0</v>
      </c>
      <c r="T252" s="186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87" t="s">
        <v>141</v>
      </c>
      <c r="AT252" s="187" t="s">
        <v>136</v>
      </c>
      <c r="AU252" s="187" t="s">
        <v>83</v>
      </c>
      <c r="AY252" s="20" t="s">
        <v>134</v>
      </c>
      <c r="BE252" s="188">
        <f>IF(N252="základní",J252,0)</f>
        <v>0</v>
      </c>
      <c r="BF252" s="188">
        <f>IF(N252="snížená",J252,0)</f>
        <v>0</v>
      </c>
      <c r="BG252" s="188">
        <f>IF(N252="zákl. přenesená",J252,0)</f>
        <v>0</v>
      </c>
      <c r="BH252" s="188">
        <f>IF(N252="sníž. přenesená",J252,0)</f>
        <v>0</v>
      </c>
      <c r="BI252" s="188">
        <f>IF(N252="nulová",J252,0)</f>
        <v>0</v>
      </c>
      <c r="BJ252" s="20" t="s">
        <v>81</v>
      </c>
      <c r="BK252" s="188">
        <f>ROUND(I252*H252,2)</f>
        <v>0</v>
      </c>
      <c r="BL252" s="20" t="s">
        <v>141</v>
      </c>
      <c r="BM252" s="187" t="s">
        <v>367</v>
      </c>
    </row>
    <row r="253" spans="1:65" s="2" customFormat="1" ht="19.5">
      <c r="A253" s="37"/>
      <c r="B253" s="38"/>
      <c r="C253" s="39"/>
      <c r="D253" s="189" t="s">
        <v>143</v>
      </c>
      <c r="E253" s="39"/>
      <c r="F253" s="190" t="s">
        <v>368</v>
      </c>
      <c r="G253" s="39"/>
      <c r="H253" s="39"/>
      <c r="I253" s="191"/>
      <c r="J253" s="39"/>
      <c r="K253" s="39"/>
      <c r="L253" s="42"/>
      <c r="M253" s="192"/>
      <c r="N253" s="193"/>
      <c r="O253" s="67"/>
      <c r="P253" s="67"/>
      <c r="Q253" s="67"/>
      <c r="R253" s="67"/>
      <c r="S253" s="67"/>
      <c r="T253" s="68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20" t="s">
        <v>143</v>
      </c>
      <c r="AU253" s="20" t="s">
        <v>83</v>
      </c>
    </row>
    <row r="254" spans="1:65" s="2" customFormat="1" ht="11.25">
      <c r="A254" s="37"/>
      <c r="B254" s="38"/>
      <c r="C254" s="39"/>
      <c r="D254" s="194" t="s">
        <v>145</v>
      </c>
      <c r="E254" s="39"/>
      <c r="F254" s="195" t="s">
        <v>369</v>
      </c>
      <c r="G254" s="39"/>
      <c r="H254" s="39"/>
      <c r="I254" s="191"/>
      <c r="J254" s="39"/>
      <c r="K254" s="39"/>
      <c r="L254" s="42"/>
      <c r="M254" s="192"/>
      <c r="N254" s="193"/>
      <c r="O254" s="67"/>
      <c r="P254" s="67"/>
      <c r="Q254" s="67"/>
      <c r="R254" s="67"/>
      <c r="S254" s="67"/>
      <c r="T254" s="68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20" t="s">
        <v>145</v>
      </c>
      <c r="AU254" s="20" t="s">
        <v>83</v>
      </c>
    </row>
    <row r="255" spans="1:65" s="13" customFormat="1" ht="11.25">
      <c r="B255" s="196"/>
      <c r="C255" s="197"/>
      <c r="D255" s="189" t="s">
        <v>147</v>
      </c>
      <c r="E255" s="198" t="s">
        <v>28</v>
      </c>
      <c r="F255" s="199" t="s">
        <v>370</v>
      </c>
      <c r="G255" s="197"/>
      <c r="H255" s="200">
        <v>22.85</v>
      </c>
      <c r="I255" s="201"/>
      <c r="J255" s="197"/>
      <c r="K255" s="197"/>
      <c r="L255" s="202"/>
      <c r="M255" s="203"/>
      <c r="N255" s="204"/>
      <c r="O255" s="204"/>
      <c r="P255" s="204"/>
      <c r="Q255" s="204"/>
      <c r="R255" s="204"/>
      <c r="S255" s="204"/>
      <c r="T255" s="205"/>
      <c r="AT255" s="206" t="s">
        <v>147</v>
      </c>
      <c r="AU255" s="206" t="s">
        <v>83</v>
      </c>
      <c r="AV255" s="13" t="s">
        <v>83</v>
      </c>
      <c r="AW255" s="13" t="s">
        <v>35</v>
      </c>
      <c r="AX255" s="13" t="s">
        <v>81</v>
      </c>
      <c r="AY255" s="206" t="s">
        <v>134</v>
      </c>
    </row>
    <row r="256" spans="1:65" s="2" customFormat="1" ht="24.2" customHeight="1">
      <c r="A256" s="37"/>
      <c r="B256" s="38"/>
      <c r="C256" s="240">
        <v>31</v>
      </c>
      <c r="D256" s="240" t="s">
        <v>234</v>
      </c>
      <c r="E256" s="241" t="s">
        <v>372</v>
      </c>
      <c r="F256" s="242" t="s">
        <v>373</v>
      </c>
      <c r="G256" s="243" t="s">
        <v>299</v>
      </c>
      <c r="H256" s="244">
        <v>145.66900000000001</v>
      </c>
      <c r="I256" s="245"/>
      <c r="J256" s="246">
        <f>ROUND(I256*H256,2)</f>
        <v>0</v>
      </c>
      <c r="K256" s="242" t="s">
        <v>140</v>
      </c>
      <c r="L256" s="247"/>
      <c r="M256" s="248" t="s">
        <v>28</v>
      </c>
      <c r="N256" s="249" t="s">
        <v>44</v>
      </c>
      <c r="O256" s="67"/>
      <c r="P256" s="185">
        <f>O256*H256</f>
        <v>0</v>
      </c>
      <c r="Q256" s="185">
        <v>2.35E-2</v>
      </c>
      <c r="R256" s="185">
        <f>Q256*H256</f>
        <v>3.4232215000000004</v>
      </c>
      <c r="S256" s="185">
        <v>0</v>
      </c>
      <c r="T256" s="186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87" t="s">
        <v>197</v>
      </c>
      <c r="AT256" s="187" t="s">
        <v>234</v>
      </c>
      <c r="AU256" s="187" t="s">
        <v>83</v>
      </c>
      <c r="AY256" s="20" t="s">
        <v>134</v>
      </c>
      <c r="BE256" s="188">
        <f>IF(N256="základní",J256,0)</f>
        <v>0</v>
      </c>
      <c r="BF256" s="188">
        <f>IF(N256="snížená",J256,0)</f>
        <v>0</v>
      </c>
      <c r="BG256" s="188">
        <f>IF(N256="zákl. přenesená",J256,0)</f>
        <v>0</v>
      </c>
      <c r="BH256" s="188">
        <f>IF(N256="sníž. přenesená",J256,0)</f>
        <v>0</v>
      </c>
      <c r="BI256" s="188">
        <f>IF(N256="nulová",J256,0)</f>
        <v>0</v>
      </c>
      <c r="BJ256" s="20" t="s">
        <v>81</v>
      </c>
      <c r="BK256" s="188">
        <f>ROUND(I256*H256,2)</f>
        <v>0</v>
      </c>
      <c r="BL256" s="20" t="s">
        <v>141</v>
      </c>
      <c r="BM256" s="187" t="s">
        <v>374</v>
      </c>
    </row>
    <row r="257" spans="1:65" s="2" customFormat="1" ht="11.25">
      <c r="A257" s="37"/>
      <c r="B257" s="38"/>
      <c r="C257" s="39"/>
      <c r="D257" s="189" t="s">
        <v>143</v>
      </c>
      <c r="E257" s="39"/>
      <c r="F257" s="190" t="s">
        <v>373</v>
      </c>
      <c r="G257" s="39"/>
      <c r="H257" s="39"/>
      <c r="I257" s="191"/>
      <c r="J257" s="39"/>
      <c r="K257" s="39"/>
      <c r="L257" s="42"/>
      <c r="M257" s="192"/>
      <c r="N257" s="193"/>
      <c r="O257" s="67"/>
      <c r="P257" s="67"/>
      <c r="Q257" s="67"/>
      <c r="R257" s="67"/>
      <c r="S257" s="67"/>
      <c r="T257" s="68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20" t="s">
        <v>143</v>
      </c>
      <c r="AU257" s="20" t="s">
        <v>83</v>
      </c>
    </row>
    <row r="258" spans="1:65" s="13" customFormat="1" ht="11.25">
      <c r="B258" s="196"/>
      <c r="C258" s="197"/>
      <c r="D258" s="189" t="s">
        <v>147</v>
      </c>
      <c r="E258" s="198" t="s">
        <v>28</v>
      </c>
      <c r="F258" s="199" t="s">
        <v>375</v>
      </c>
      <c r="G258" s="197"/>
      <c r="H258" s="200">
        <v>142.81299999999999</v>
      </c>
      <c r="I258" s="201"/>
      <c r="J258" s="197"/>
      <c r="K258" s="197"/>
      <c r="L258" s="202"/>
      <c r="M258" s="203"/>
      <c r="N258" s="204"/>
      <c r="O258" s="204"/>
      <c r="P258" s="204"/>
      <c r="Q258" s="204"/>
      <c r="R258" s="204"/>
      <c r="S258" s="204"/>
      <c r="T258" s="205"/>
      <c r="AT258" s="206" t="s">
        <v>147</v>
      </c>
      <c r="AU258" s="206" t="s">
        <v>83</v>
      </c>
      <c r="AV258" s="13" t="s">
        <v>83</v>
      </c>
      <c r="AW258" s="13" t="s">
        <v>35</v>
      </c>
      <c r="AX258" s="13" t="s">
        <v>81</v>
      </c>
      <c r="AY258" s="206" t="s">
        <v>134</v>
      </c>
    </row>
    <row r="259" spans="1:65" s="13" customFormat="1" ht="11.25">
      <c r="B259" s="196"/>
      <c r="C259" s="197"/>
      <c r="D259" s="189" t="s">
        <v>147</v>
      </c>
      <c r="E259" s="197"/>
      <c r="F259" s="199" t="s">
        <v>376</v>
      </c>
      <c r="G259" s="197"/>
      <c r="H259" s="200">
        <v>145.66900000000001</v>
      </c>
      <c r="I259" s="201"/>
      <c r="J259" s="197"/>
      <c r="K259" s="197"/>
      <c r="L259" s="202"/>
      <c r="M259" s="203"/>
      <c r="N259" s="204"/>
      <c r="O259" s="204"/>
      <c r="P259" s="204"/>
      <c r="Q259" s="204"/>
      <c r="R259" s="204"/>
      <c r="S259" s="204"/>
      <c r="T259" s="205"/>
      <c r="AT259" s="206" t="s">
        <v>147</v>
      </c>
      <c r="AU259" s="206" t="s">
        <v>83</v>
      </c>
      <c r="AV259" s="13" t="s">
        <v>83</v>
      </c>
      <c r="AW259" s="13" t="s">
        <v>4</v>
      </c>
      <c r="AX259" s="13" t="s">
        <v>81</v>
      </c>
      <c r="AY259" s="206" t="s">
        <v>134</v>
      </c>
    </row>
    <row r="260" spans="1:65" s="2" customFormat="1" ht="24.2" customHeight="1">
      <c r="A260" s="37"/>
      <c r="B260" s="38"/>
      <c r="C260" s="176">
        <v>32</v>
      </c>
      <c r="D260" s="176" t="s">
        <v>136</v>
      </c>
      <c r="E260" s="177" t="s">
        <v>378</v>
      </c>
      <c r="F260" s="178" t="s">
        <v>379</v>
      </c>
      <c r="G260" s="179" t="s">
        <v>303</v>
      </c>
      <c r="H260" s="180">
        <v>3.84</v>
      </c>
      <c r="I260" s="181"/>
      <c r="J260" s="182">
        <f>ROUND(I260*H260,2)</f>
        <v>0</v>
      </c>
      <c r="K260" s="178" t="s">
        <v>140</v>
      </c>
      <c r="L260" s="42"/>
      <c r="M260" s="183" t="s">
        <v>28</v>
      </c>
      <c r="N260" s="184" t="s">
        <v>44</v>
      </c>
      <c r="O260" s="67"/>
      <c r="P260" s="185">
        <f>O260*H260</f>
        <v>0</v>
      </c>
      <c r="Q260" s="185">
        <v>0.24127000000000001</v>
      </c>
      <c r="R260" s="185">
        <f>Q260*H260</f>
        <v>0.92647679999999999</v>
      </c>
      <c r="S260" s="185">
        <v>0</v>
      </c>
      <c r="T260" s="186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87" t="s">
        <v>141</v>
      </c>
      <c r="AT260" s="187" t="s">
        <v>136</v>
      </c>
      <c r="AU260" s="187" t="s">
        <v>83</v>
      </c>
      <c r="AY260" s="20" t="s">
        <v>134</v>
      </c>
      <c r="BE260" s="188">
        <f>IF(N260="základní",J260,0)</f>
        <v>0</v>
      </c>
      <c r="BF260" s="188">
        <f>IF(N260="snížená",J260,0)</f>
        <v>0</v>
      </c>
      <c r="BG260" s="188">
        <f>IF(N260="zákl. přenesená",J260,0)</f>
        <v>0</v>
      </c>
      <c r="BH260" s="188">
        <f>IF(N260="sníž. přenesená",J260,0)</f>
        <v>0</v>
      </c>
      <c r="BI260" s="188">
        <f>IF(N260="nulová",J260,0)</f>
        <v>0</v>
      </c>
      <c r="BJ260" s="20" t="s">
        <v>81</v>
      </c>
      <c r="BK260" s="188">
        <f>ROUND(I260*H260,2)</f>
        <v>0</v>
      </c>
      <c r="BL260" s="20" t="s">
        <v>141</v>
      </c>
      <c r="BM260" s="187" t="s">
        <v>380</v>
      </c>
    </row>
    <row r="261" spans="1:65" s="2" customFormat="1" ht="19.5">
      <c r="A261" s="37"/>
      <c r="B261" s="38"/>
      <c r="C261" s="39"/>
      <c r="D261" s="189" t="s">
        <v>143</v>
      </c>
      <c r="E261" s="39"/>
      <c r="F261" s="190" t="s">
        <v>381</v>
      </c>
      <c r="G261" s="39"/>
      <c r="H261" s="39"/>
      <c r="I261" s="191"/>
      <c r="J261" s="39"/>
      <c r="K261" s="39"/>
      <c r="L261" s="42"/>
      <c r="M261" s="192"/>
      <c r="N261" s="193"/>
      <c r="O261" s="67"/>
      <c r="P261" s="67"/>
      <c r="Q261" s="67"/>
      <c r="R261" s="67"/>
      <c r="S261" s="67"/>
      <c r="T261" s="68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20" t="s">
        <v>143</v>
      </c>
      <c r="AU261" s="20" t="s">
        <v>83</v>
      </c>
    </row>
    <row r="262" spans="1:65" s="2" customFormat="1" ht="11.25">
      <c r="A262" s="37"/>
      <c r="B262" s="38"/>
      <c r="C262" s="39"/>
      <c r="D262" s="194" t="s">
        <v>145</v>
      </c>
      <c r="E262" s="39"/>
      <c r="F262" s="195" t="s">
        <v>382</v>
      </c>
      <c r="G262" s="39"/>
      <c r="H262" s="39"/>
      <c r="I262" s="191"/>
      <c r="J262" s="39"/>
      <c r="K262" s="39"/>
      <c r="L262" s="42"/>
      <c r="M262" s="192"/>
      <c r="N262" s="193"/>
      <c r="O262" s="67"/>
      <c r="P262" s="67"/>
      <c r="Q262" s="67"/>
      <c r="R262" s="67"/>
      <c r="S262" s="67"/>
      <c r="T262" s="68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20" t="s">
        <v>145</v>
      </c>
      <c r="AU262" s="20" t="s">
        <v>83</v>
      </c>
    </row>
    <row r="263" spans="1:65" s="13" customFormat="1" ht="11.25">
      <c r="B263" s="196"/>
      <c r="C263" s="197"/>
      <c r="D263" s="189" t="s">
        <v>147</v>
      </c>
      <c r="E263" s="198" t="s">
        <v>28</v>
      </c>
      <c r="F263" s="199" t="s">
        <v>383</v>
      </c>
      <c r="G263" s="197"/>
      <c r="H263" s="200">
        <v>3.84</v>
      </c>
      <c r="I263" s="201"/>
      <c r="J263" s="197"/>
      <c r="K263" s="197"/>
      <c r="L263" s="202"/>
      <c r="M263" s="203"/>
      <c r="N263" s="204"/>
      <c r="O263" s="204"/>
      <c r="P263" s="204"/>
      <c r="Q263" s="204"/>
      <c r="R263" s="204"/>
      <c r="S263" s="204"/>
      <c r="T263" s="205"/>
      <c r="AT263" s="206" t="s">
        <v>147</v>
      </c>
      <c r="AU263" s="206" t="s">
        <v>83</v>
      </c>
      <c r="AV263" s="13" t="s">
        <v>83</v>
      </c>
      <c r="AW263" s="13" t="s">
        <v>35</v>
      </c>
      <c r="AX263" s="13" t="s">
        <v>81</v>
      </c>
      <c r="AY263" s="206" t="s">
        <v>134</v>
      </c>
    </row>
    <row r="264" spans="1:65" s="2" customFormat="1" ht="24.2" customHeight="1">
      <c r="A264" s="37"/>
      <c r="B264" s="38"/>
      <c r="C264" s="240">
        <v>33</v>
      </c>
      <c r="D264" s="240" t="s">
        <v>234</v>
      </c>
      <c r="E264" s="241" t="s">
        <v>385</v>
      </c>
      <c r="F264" s="242" t="s">
        <v>386</v>
      </c>
      <c r="G264" s="243" t="s">
        <v>299</v>
      </c>
      <c r="H264" s="244">
        <v>24.48</v>
      </c>
      <c r="I264" s="245"/>
      <c r="J264" s="246">
        <f>ROUND(I264*H264,2)</f>
        <v>0</v>
      </c>
      <c r="K264" s="242" t="s">
        <v>140</v>
      </c>
      <c r="L264" s="247"/>
      <c r="M264" s="248" t="s">
        <v>28</v>
      </c>
      <c r="N264" s="249" t="s">
        <v>44</v>
      </c>
      <c r="O264" s="67"/>
      <c r="P264" s="185">
        <f>O264*H264</f>
        <v>0</v>
      </c>
      <c r="Q264" s="185">
        <v>0.05</v>
      </c>
      <c r="R264" s="185">
        <f>Q264*H264</f>
        <v>1.2240000000000002</v>
      </c>
      <c r="S264" s="185">
        <v>0</v>
      </c>
      <c r="T264" s="186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87" t="s">
        <v>197</v>
      </c>
      <c r="AT264" s="187" t="s">
        <v>234</v>
      </c>
      <c r="AU264" s="187" t="s">
        <v>83</v>
      </c>
      <c r="AY264" s="20" t="s">
        <v>134</v>
      </c>
      <c r="BE264" s="188">
        <f>IF(N264="základní",J264,0)</f>
        <v>0</v>
      </c>
      <c r="BF264" s="188">
        <f>IF(N264="snížená",J264,0)</f>
        <v>0</v>
      </c>
      <c r="BG264" s="188">
        <f>IF(N264="zákl. přenesená",J264,0)</f>
        <v>0</v>
      </c>
      <c r="BH264" s="188">
        <f>IF(N264="sníž. přenesená",J264,0)</f>
        <v>0</v>
      </c>
      <c r="BI264" s="188">
        <f>IF(N264="nulová",J264,0)</f>
        <v>0</v>
      </c>
      <c r="BJ264" s="20" t="s">
        <v>81</v>
      </c>
      <c r="BK264" s="188">
        <f>ROUND(I264*H264,2)</f>
        <v>0</v>
      </c>
      <c r="BL264" s="20" t="s">
        <v>141</v>
      </c>
      <c r="BM264" s="187" t="s">
        <v>387</v>
      </c>
    </row>
    <row r="265" spans="1:65" s="2" customFormat="1" ht="11.25">
      <c r="A265" s="37"/>
      <c r="B265" s="38"/>
      <c r="C265" s="39"/>
      <c r="D265" s="189" t="s">
        <v>143</v>
      </c>
      <c r="E265" s="39"/>
      <c r="F265" s="190" t="s">
        <v>386</v>
      </c>
      <c r="G265" s="39"/>
      <c r="H265" s="39"/>
      <c r="I265" s="191"/>
      <c r="J265" s="39"/>
      <c r="K265" s="39"/>
      <c r="L265" s="42"/>
      <c r="M265" s="192"/>
      <c r="N265" s="193"/>
      <c r="O265" s="67"/>
      <c r="P265" s="67"/>
      <c r="Q265" s="67"/>
      <c r="R265" s="67"/>
      <c r="S265" s="67"/>
      <c r="T265" s="68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20" t="s">
        <v>143</v>
      </c>
      <c r="AU265" s="20" t="s">
        <v>83</v>
      </c>
    </row>
    <row r="266" spans="1:65" s="13" customFormat="1" ht="11.25">
      <c r="B266" s="196"/>
      <c r="C266" s="197"/>
      <c r="D266" s="189" t="s">
        <v>147</v>
      </c>
      <c r="E266" s="198" t="s">
        <v>28</v>
      </c>
      <c r="F266" s="199" t="s">
        <v>388</v>
      </c>
      <c r="G266" s="197"/>
      <c r="H266" s="200">
        <v>24</v>
      </c>
      <c r="I266" s="201"/>
      <c r="J266" s="197"/>
      <c r="K266" s="197"/>
      <c r="L266" s="202"/>
      <c r="M266" s="203"/>
      <c r="N266" s="204"/>
      <c r="O266" s="204"/>
      <c r="P266" s="204"/>
      <c r="Q266" s="204"/>
      <c r="R266" s="204"/>
      <c r="S266" s="204"/>
      <c r="T266" s="205"/>
      <c r="AT266" s="206" t="s">
        <v>147</v>
      </c>
      <c r="AU266" s="206" t="s">
        <v>83</v>
      </c>
      <c r="AV266" s="13" t="s">
        <v>83</v>
      </c>
      <c r="AW266" s="13" t="s">
        <v>35</v>
      </c>
      <c r="AX266" s="13" t="s">
        <v>81</v>
      </c>
      <c r="AY266" s="206" t="s">
        <v>134</v>
      </c>
    </row>
    <row r="267" spans="1:65" s="13" customFormat="1" ht="11.25">
      <c r="B267" s="196"/>
      <c r="C267" s="197"/>
      <c r="D267" s="189" t="s">
        <v>147</v>
      </c>
      <c r="E267" s="197"/>
      <c r="F267" s="199" t="s">
        <v>389</v>
      </c>
      <c r="G267" s="197"/>
      <c r="H267" s="200">
        <v>24.48</v>
      </c>
      <c r="I267" s="201"/>
      <c r="J267" s="197"/>
      <c r="K267" s="197"/>
      <c r="L267" s="202"/>
      <c r="M267" s="203"/>
      <c r="N267" s="204"/>
      <c r="O267" s="204"/>
      <c r="P267" s="204"/>
      <c r="Q267" s="204"/>
      <c r="R267" s="204"/>
      <c r="S267" s="204"/>
      <c r="T267" s="205"/>
      <c r="AT267" s="206" t="s">
        <v>147</v>
      </c>
      <c r="AU267" s="206" t="s">
        <v>83</v>
      </c>
      <c r="AV267" s="13" t="s">
        <v>83</v>
      </c>
      <c r="AW267" s="13" t="s">
        <v>4</v>
      </c>
      <c r="AX267" s="13" t="s">
        <v>81</v>
      </c>
      <c r="AY267" s="206" t="s">
        <v>134</v>
      </c>
    </row>
    <row r="268" spans="1:65" s="12" customFormat="1" ht="22.9" customHeight="1">
      <c r="B268" s="160"/>
      <c r="C268" s="161"/>
      <c r="D268" s="162" t="s">
        <v>72</v>
      </c>
      <c r="E268" s="174" t="s">
        <v>141</v>
      </c>
      <c r="F268" s="174" t="s">
        <v>390</v>
      </c>
      <c r="G268" s="161"/>
      <c r="H268" s="161"/>
      <c r="I268" s="164"/>
      <c r="J268" s="175">
        <f>BK268</f>
        <v>0</v>
      </c>
      <c r="K268" s="161"/>
      <c r="L268" s="166"/>
      <c r="M268" s="167"/>
      <c r="N268" s="168"/>
      <c r="O268" s="168"/>
      <c r="P268" s="169">
        <f>SUM(P269:P278)</f>
        <v>0</v>
      </c>
      <c r="Q268" s="168"/>
      <c r="R268" s="169">
        <f>SUM(R269:R278)</f>
        <v>0</v>
      </c>
      <c r="S268" s="168"/>
      <c r="T268" s="170">
        <f>SUM(T269:T278)</f>
        <v>0</v>
      </c>
      <c r="AR268" s="171" t="s">
        <v>81</v>
      </c>
      <c r="AT268" s="172" t="s">
        <v>72</v>
      </c>
      <c r="AU268" s="172" t="s">
        <v>81</v>
      </c>
      <c r="AY268" s="171" t="s">
        <v>134</v>
      </c>
      <c r="BK268" s="173">
        <f>SUM(BK269:BK278)</f>
        <v>0</v>
      </c>
    </row>
    <row r="269" spans="1:65" s="2" customFormat="1" ht="16.5" customHeight="1">
      <c r="A269" s="37"/>
      <c r="B269" s="38"/>
      <c r="C269" s="176">
        <v>34</v>
      </c>
      <c r="D269" s="176" t="s">
        <v>136</v>
      </c>
      <c r="E269" s="177" t="s">
        <v>392</v>
      </c>
      <c r="F269" s="178" t="s">
        <v>393</v>
      </c>
      <c r="G269" s="179" t="s">
        <v>139</v>
      </c>
      <c r="H269" s="180">
        <v>3.7050000000000001</v>
      </c>
      <c r="I269" s="181"/>
      <c r="J269" s="182">
        <f>ROUND(I269*H269,2)</f>
        <v>0</v>
      </c>
      <c r="K269" s="178" t="s">
        <v>140</v>
      </c>
      <c r="L269" s="42"/>
      <c r="M269" s="183" t="s">
        <v>28</v>
      </c>
      <c r="N269" s="184" t="s">
        <v>44</v>
      </c>
      <c r="O269" s="67"/>
      <c r="P269" s="185">
        <f>O269*H269</f>
        <v>0</v>
      </c>
      <c r="Q269" s="185">
        <v>0</v>
      </c>
      <c r="R269" s="185">
        <f>Q269*H269</f>
        <v>0</v>
      </c>
      <c r="S269" s="185">
        <v>0</v>
      </c>
      <c r="T269" s="186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87" t="s">
        <v>141</v>
      </c>
      <c r="AT269" s="187" t="s">
        <v>136</v>
      </c>
      <c r="AU269" s="187" t="s">
        <v>83</v>
      </c>
      <c r="AY269" s="20" t="s">
        <v>134</v>
      </c>
      <c r="BE269" s="188">
        <f>IF(N269="základní",J269,0)</f>
        <v>0</v>
      </c>
      <c r="BF269" s="188">
        <f>IF(N269="snížená",J269,0)</f>
        <v>0</v>
      </c>
      <c r="BG269" s="188">
        <f>IF(N269="zákl. přenesená",J269,0)</f>
        <v>0</v>
      </c>
      <c r="BH269" s="188">
        <f>IF(N269="sníž. přenesená",J269,0)</f>
        <v>0</v>
      </c>
      <c r="BI269" s="188">
        <f>IF(N269="nulová",J269,0)</f>
        <v>0</v>
      </c>
      <c r="BJ269" s="20" t="s">
        <v>81</v>
      </c>
      <c r="BK269" s="188">
        <f>ROUND(I269*H269,2)</f>
        <v>0</v>
      </c>
      <c r="BL269" s="20" t="s">
        <v>141</v>
      </c>
      <c r="BM269" s="187" t="s">
        <v>394</v>
      </c>
    </row>
    <row r="270" spans="1:65" s="2" customFormat="1" ht="19.5">
      <c r="A270" s="37"/>
      <c r="B270" s="38"/>
      <c r="C270" s="39"/>
      <c r="D270" s="189" t="s">
        <v>143</v>
      </c>
      <c r="E270" s="39"/>
      <c r="F270" s="190" t="s">
        <v>395</v>
      </c>
      <c r="G270" s="39"/>
      <c r="H270" s="39"/>
      <c r="I270" s="191"/>
      <c r="J270" s="39"/>
      <c r="K270" s="39"/>
      <c r="L270" s="42"/>
      <c r="M270" s="192"/>
      <c r="N270" s="193"/>
      <c r="O270" s="67"/>
      <c r="P270" s="67"/>
      <c r="Q270" s="67"/>
      <c r="R270" s="67"/>
      <c r="S270" s="67"/>
      <c r="T270" s="68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20" t="s">
        <v>143</v>
      </c>
      <c r="AU270" s="20" t="s">
        <v>83</v>
      </c>
    </row>
    <row r="271" spans="1:65" s="2" customFormat="1" ht="11.25">
      <c r="A271" s="37"/>
      <c r="B271" s="38"/>
      <c r="C271" s="39"/>
      <c r="D271" s="194" t="s">
        <v>145</v>
      </c>
      <c r="E271" s="39"/>
      <c r="F271" s="195" t="s">
        <v>396</v>
      </c>
      <c r="G271" s="39"/>
      <c r="H271" s="39"/>
      <c r="I271" s="191"/>
      <c r="J271" s="39"/>
      <c r="K271" s="39"/>
      <c r="L271" s="42"/>
      <c r="M271" s="192"/>
      <c r="N271" s="193"/>
      <c r="O271" s="67"/>
      <c r="P271" s="67"/>
      <c r="Q271" s="67"/>
      <c r="R271" s="67"/>
      <c r="S271" s="67"/>
      <c r="T271" s="68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20" t="s">
        <v>145</v>
      </c>
      <c r="AU271" s="20" t="s">
        <v>83</v>
      </c>
    </row>
    <row r="272" spans="1:65" s="13" customFormat="1" ht="11.25">
      <c r="B272" s="196"/>
      <c r="C272" s="197"/>
      <c r="D272" s="189" t="s">
        <v>147</v>
      </c>
      <c r="E272" s="198" t="s">
        <v>28</v>
      </c>
      <c r="F272" s="199" t="s">
        <v>397</v>
      </c>
      <c r="G272" s="197"/>
      <c r="H272" s="200">
        <v>3.7050000000000001</v>
      </c>
      <c r="I272" s="201"/>
      <c r="J272" s="197"/>
      <c r="K272" s="197"/>
      <c r="L272" s="202"/>
      <c r="M272" s="203"/>
      <c r="N272" s="204"/>
      <c r="O272" s="204"/>
      <c r="P272" s="204"/>
      <c r="Q272" s="204"/>
      <c r="R272" s="204"/>
      <c r="S272" s="204"/>
      <c r="T272" s="205"/>
      <c r="AT272" s="206" t="s">
        <v>147</v>
      </c>
      <c r="AU272" s="206" t="s">
        <v>83</v>
      </c>
      <c r="AV272" s="13" t="s">
        <v>83</v>
      </c>
      <c r="AW272" s="13" t="s">
        <v>35</v>
      </c>
      <c r="AX272" s="13" t="s">
        <v>73</v>
      </c>
      <c r="AY272" s="206" t="s">
        <v>134</v>
      </c>
    </row>
    <row r="273" spans="1:65" s="14" customFormat="1" ht="11.25">
      <c r="B273" s="207"/>
      <c r="C273" s="208"/>
      <c r="D273" s="189" t="s">
        <v>147</v>
      </c>
      <c r="E273" s="209" t="s">
        <v>28</v>
      </c>
      <c r="F273" s="210" t="s">
        <v>149</v>
      </c>
      <c r="G273" s="208"/>
      <c r="H273" s="211">
        <v>3.7050000000000001</v>
      </c>
      <c r="I273" s="212"/>
      <c r="J273" s="208"/>
      <c r="K273" s="208"/>
      <c r="L273" s="213"/>
      <c r="M273" s="214"/>
      <c r="N273" s="215"/>
      <c r="O273" s="215"/>
      <c r="P273" s="215"/>
      <c r="Q273" s="215"/>
      <c r="R273" s="215"/>
      <c r="S273" s="215"/>
      <c r="T273" s="216"/>
      <c r="AT273" s="217" t="s">
        <v>147</v>
      </c>
      <c r="AU273" s="217" t="s">
        <v>83</v>
      </c>
      <c r="AV273" s="14" t="s">
        <v>141</v>
      </c>
      <c r="AW273" s="14" t="s">
        <v>35</v>
      </c>
      <c r="AX273" s="14" t="s">
        <v>81</v>
      </c>
      <c r="AY273" s="217" t="s">
        <v>134</v>
      </c>
    </row>
    <row r="274" spans="1:65" s="2" customFormat="1" ht="33" customHeight="1">
      <c r="A274" s="37"/>
      <c r="B274" s="38"/>
      <c r="C274" s="176">
        <v>35</v>
      </c>
      <c r="D274" s="176" t="s">
        <v>136</v>
      </c>
      <c r="E274" s="177" t="s">
        <v>399</v>
      </c>
      <c r="F274" s="178" t="s">
        <v>400</v>
      </c>
      <c r="G274" s="179" t="s">
        <v>139</v>
      </c>
      <c r="H274" s="180">
        <v>0.432</v>
      </c>
      <c r="I274" s="181"/>
      <c r="J274" s="182">
        <f>ROUND(I274*H274,2)</f>
        <v>0</v>
      </c>
      <c r="K274" s="178" t="s">
        <v>140</v>
      </c>
      <c r="L274" s="42"/>
      <c r="M274" s="183" t="s">
        <v>28</v>
      </c>
      <c r="N274" s="184" t="s">
        <v>44</v>
      </c>
      <c r="O274" s="67"/>
      <c r="P274" s="185">
        <f>O274*H274</f>
        <v>0</v>
      </c>
      <c r="Q274" s="185">
        <v>0</v>
      </c>
      <c r="R274" s="185">
        <f>Q274*H274</f>
        <v>0</v>
      </c>
      <c r="S274" s="185">
        <v>0</v>
      </c>
      <c r="T274" s="186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87" t="s">
        <v>141</v>
      </c>
      <c r="AT274" s="187" t="s">
        <v>136</v>
      </c>
      <c r="AU274" s="187" t="s">
        <v>83</v>
      </c>
      <c r="AY274" s="20" t="s">
        <v>134</v>
      </c>
      <c r="BE274" s="188">
        <f>IF(N274="základní",J274,0)</f>
        <v>0</v>
      </c>
      <c r="BF274" s="188">
        <f>IF(N274="snížená",J274,0)</f>
        <v>0</v>
      </c>
      <c r="BG274" s="188">
        <f>IF(N274="zákl. přenesená",J274,0)</f>
        <v>0</v>
      </c>
      <c r="BH274" s="188">
        <f>IF(N274="sníž. přenesená",J274,0)</f>
        <v>0</v>
      </c>
      <c r="BI274" s="188">
        <f>IF(N274="nulová",J274,0)</f>
        <v>0</v>
      </c>
      <c r="BJ274" s="20" t="s">
        <v>81</v>
      </c>
      <c r="BK274" s="188">
        <f>ROUND(I274*H274,2)</f>
        <v>0</v>
      </c>
      <c r="BL274" s="20" t="s">
        <v>141</v>
      </c>
      <c r="BM274" s="187" t="s">
        <v>401</v>
      </c>
    </row>
    <row r="275" spans="1:65" s="2" customFormat="1" ht="29.25">
      <c r="A275" s="37"/>
      <c r="B275" s="38"/>
      <c r="C275" s="39"/>
      <c r="D275" s="189" t="s">
        <v>143</v>
      </c>
      <c r="E275" s="39"/>
      <c r="F275" s="190" t="s">
        <v>402</v>
      </c>
      <c r="G275" s="39"/>
      <c r="H275" s="39"/>
      <c r="I275" s="191"/>
      <c r="J275" s="39"/>
      <c r="K275" s="39"/>
      <c r="L275" s="42"/>
      <c r="M275" s="192"/>
      <c r="N275" s="193"/>
      <c r="O275" s="67"/>
      <c r="P275" s="67"/>
      <c r="Q275" s="67"/>
      <c r="R275" s="67"/>
      <c r="S275" s="67"/>
      <c r="T275" s="68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20" t="s">
        <v>143</v>
      </c>
      <c r="AU275" s="20" t="s">
        <v>83</v>
      </c>
    </row>
    <row r="276" spans="1:65" s="2" customFormat="1" ht="11.25">
      <c r="A276" s="37"/>
      <c r="B276" s="38"/>
      <c r="C276" s="39"/>
      <c r="D276" s="194" t="s">
        <v>145</v>
      </c>
      <c r="E276" s="39"/>
      <c r="F276" s="195" t="s">
        <v>403</v>
      </c>
      <c r="G276" s="39"/>
      <c r="H276" s="39"/>
      <c r="I276" s="191"/>
      <c r="J276" s="39"/>
      <c r="K276" s="39"/>
      <c r="L276" s="42"/>
      <c r="M276" s="192"/>
      <c r="N276" s="193"/>
      <c r="O276" s="67"/>
      <c r="P276" s="67"/>
      <c r="Q276" s="67"/>
      <c r="R276" s="67"/>
      <c r="S276" s="67"/>
      <c r="T276" s="68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20" t="s">
        <v>145</v>
      </c>
      <c r="AU276" s="20" t="s">
        <v>83</v>
      </c>
    </row>
    <row r="277" spans="1:65" s="13" customFormat="1" ht="11.25">
      <c r="B277" s="196"/>
      <c r="C277" s="197"/>
      <c r="D277" s="189" t="s">
        <v>147</v>
      </c>
      <c r="E277" s="198" t="s">
        <v>28</v>
      </c>
      <c r="F277" s="199" t="s">
        <v>404</v>
      </c>
      <c r="G277" s="197"/>
      <c r="H277" s="200">
        <v>0.432</v>
      </c>
      <c r="I277" s="201"/>
      <c r="J277" s="197"/>
      <c r="K277" s="197"/>
      <c r="L277" s="202"/>
      <c r="M277" s="203"/>
      <c r="N277" s="204"/>
      <c r="O277" s="204"/>
      <c r="P277" s="204"/>
      <c r="Q277" s="204"/>
      <c r="R277" s="204"/>
      <c r="S277" s="204"/>
      <c r="T277" s="205"/>
      <c r="AT277" s="206" t="s">
        <v>147</v>
      </c>
      <c r="AU277" s="206" t="s">
        <v>83</v>
      </c>
      <c r="AV277" s="13" t="s">
        <v>83</v>
      </c>
      <c r="AW277" s="13" t="s">
        <v>35</v>
      </c>
      <c r="AX277" s="13" t="s">
        <v>73</v>
      </c>
      <c r="AY277" s="206" t="s">
        <v>134</v>
      </c>
    </row>
    <row r="278" spans="1:65" s="14" customFormat="1" ht="11.25">
      <c r="B278" s="207"/>
      <c r="C278" s="208"/>
      <c r="D278" s="189" t="s">
        <v>147</v>
      </c>
      <c r="E278" s="209" t="s">
        <v>28</v>
      </c>
      <c r="F278" s="210" t="s">
        <v>149</v>
      </c>
      <c r="G278" s="208"/>
      <c r="H278" s="211">
        <v>0.432</v>
      </c>
      <c r="I278" s="212"/>
      <c r="J278" s="208"/>
      <c r="K278" s="208"/>
      <c r="L278" s="213"/>
      <c r="M278" s="214"/>
      <c r="N278" s="215"/>
      <c r="O278" s="215"/>
      <c r="P278" s="215"/>
      <c r="Q278" s="215"/>
      <c r="R278" s="215"/>
      <c r="S278" s="215"/>
      <c r="T278" s="216"/>
      <c r="AT278" s="217" t="s">
        <v>147</v>
      </c>
      <c r="AU278" s="217" t="s">
        <v>83</v>
      </c>
      <c r="AV278" s="14" t="s">
        <v>141</v>
      </c>
      <c r="AW278" s="14" t="s">
        <v>35</v>
      </c>
      <c r="AX278" s="14" t="s">
        <v>81</v>
      </c>
      <c r="AY278" s="217" t="s">
        <v>134</v>
      </c>
    </row>
    <row r="279" spans="1:65" s="12" customFormat="1" ht="22.9" customHeight="1">
      <c r="B279" s="160"/>
      <c r="C279" s="161"/>
      <c r="D279" s="162" t="s">
        <v>72</v>
      </c>
      <c r="E279" s="174" t="s">
        <v>176</v>
      </c>
      <c r="F279" s="174" t="s">
        <v>405</v>
      </c>
      <c r="G279" s="161"/>
      <c r="H279" s="161"/>
      <c r="I279" s="164"/>
      <c r="J279" s="175">
        <f>BK279</f>
        <v>0</v>
      </c>
      <c r="K279" s="161"/>
      <c r="L279" s="166"/>
      <c r="M279" s="167"/>
      <c r="N279" s="168"/>
      <c r="O279" s="168"/>
      <c r="P279" s="169">
        <f>SUM(P280:P391)</f>
        <v>0</v>
      </c>
      <c r="Q279" s="168"/>
      <c r="R279" s="169">
        <f>SUM(R280:R391)</f>
        <v>637.69013580000012</v>
      </c>
      <c r="S279" s="168"/>
      <c r="T279" s="170">
        <f>SUM(T280:T391)</f>
        <v>0</v>
      </c>
      <c r="AR279" s="171" t="s">
        <v>81</v>
      </c>
      <c r="AT279" s="172" t="s">
        <v>72</v>
      </c>
      <c r="AU279" s="172" t="s">
        <v>81</v>
      </c>
      <c r="AY279" s="171" t="s">
        <v>134</v>
      </c>
      <c r="BK279" s="173">
        <f>SUM(BK280:BK391)</f>
        <v>0</v>
      </c>
    </row>
    <row r="280" spans="1:65" s="2" customFormat="1" ht="24.2" customHeight="1">
      <c r="A280" s="37"/>
      <c r="B280" s="38"/>
      <c r="C280" s="176">
        <v>36</v>
      </c>
      <c r="D280" s="176" t="s">
        <v>136</v>
      </c>
      <c r="E280" s="177" t="s">
        <v>407</v>
      </c>
      <c r="F280" s="178" t="s">
        <v>408</v>
      </c>
      <c r="G280" s="179" t="s">
        <v>262</v>
      </c>
      <c r="H280" s="180">
        <v>2733.3</v>
      </c>
      <c r="I280" s="181"/>
      <c r="J280" s="182">
        <f>ROUND(I280*H280,2)</f>
        <v>0</v>
      </c>
      <c r="K280" s="178" t="s">
        <v>140</v>
      </c>
      <c r="L280" s="42"/>
      <c r="M280" s="183" t="s">
        <v>28</v>
      </c>
      <c r="N280" s="184" t="s">
        <v>44</v>
      </c>
      <c r="O280" s="67"/>
      <c r="P280" s="185">
        <f>O280*H280</f>
        <v>0</v>
      </c>
      <c r="Q280" s="185">
        <v>0</v>
      </c>
      <c r="R280" s="185">
        <f>Q280*H280</f>
        <v>0</v>
      </c>
      <c r="S280" s="185">
        <v>0</v>
      </c>
      <c r="T280" s="186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87" t="s">
        <v>141</v>
      </c>
      <c r="AT280" s="187" t="s">
        <v>136</v>
      </c>
      <c r="AU280" s="187" t="s">
        <v>83</v>
      </c>
      <c r="AY280" s="20" t="s">
        <v>134</v>
      </c>
      <c r="BE280" s="188">
        <f>IF(N280="základní",J280,0)</f>
        <v>0</v>
      </c>
      <c r="BF280" s="188">
        <f>IF(N280="snížená",J280,0)</f>
        <v>0</v>
      </c>
      <c r="BG280" s="188">
        <f>IF(N280="zákl. přenesená",J280,0)</f>
        <v>0</v>
      </c>
      <c r="BH280" s="188">
        <f>IF(N280="sníž. přenesená",J280,0)</f>
        <v>0</v>
      </c>
      <c r="BI280" s="188">
        <f>IF(N280="nulová",J280,0)</f>
        <v>0</v>
      </c>
      <c r="BJ280" s="20" t="s">
        <v>81</v>
      </c>
      <c r="BK280" s="188">
        <f>ROUND(I280*H280,2)</f>
        <v>0</v>
      </c>
      <c r="BL280" s="20" t="s">
        <v>141</v>
      </c>
      <c r="BM280" s="187" t="s">
        <v>409</v>
      </c>
    </row>
    <row r="281" spans="1:65" s="2" customFormat="1" ht="19.5">
      <c r="A281" s="37"/>
      <c r="B281" s="38"/>
      <c r="C281" s="39"/>
      <c r="D281" s="189" t="s">
        <v>143</v>
      </c>
      <c r="E281" s="39"/>
      <c r="F281" s="190" t="s">
        <v>410</v>
      </c>
      <c r="G281" s="39"/>
      <c r="H281" s="39"/>
      <c r="I281" s="191"/>
      <c r="J281" s="39"/>
      <c r="K281" s="39"/>
      <c r="L281" s="42"/>
      <c r="M281" s="192"/>
      <c r="N281" s="193"/>
      <c r="O281" s="67"/>
      <c r="P281" s="67"/>
      <c r="Q281" s="67"/>
      <c r="R281" s="67"/>
      <c r="S281" s="67"/>
      <c r="T281" s="68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20" t="s">
        <v>143</v>
      </c>
      <c r="AU281" s="20" t="s">
        <v>83</v>
      </c>
    </row>
    <row r="282" spans="1:65" s="2" customFormat="1" ht="11.25">
      <c r="A282" s="37"/>
      <c r="B282" s="38"/>
      <c r="C282" s="39"/>
      <c r="D282" s="194" t="s">
        <v>145</v>
      </c>
      <c r="E282" s="39"/>
      <c r="F282" s="195" t="s">
        <v>411</v>
      </c>
      <c r="G282" s="39"/>
      <c r="H282" s="39"/>
      <c r="I282" s="191"/>
      <c r="J282" s="39"/>
      <c r="K282" s="39"/>
      <c r="L282" s="42"/>
      <c r="M282" s="192"/>
      <c r="N282" s="193"/>
      <c r="O282" s="67"/>
      <c r="P282" s="67"/>
      <c r="Q282" s="67"/>
      <c r="R282" s="67"/>
      <c r="S282" s="67"/>
      <c r="T282" s="68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20" t="s">
        <v>145</v>
      </c>
      <c r="AU282" s="20" t="s">
        <v>83</v>
      </c>
    </row>
    <row r="283" spans="1:65" s="13" customFormat="1" ht="11.25">
      <c r="B283" s="196"/>
      <c r="C283" s="197"/>
      <c r="D283" s="189" t="s">
        <v>147</v>
      </c>
      <c r="E283" s="198" t="s">
        <v>28</v>
      </c>
      <c r="F283" s="199" t="s">
        <v>412</v>
      </c>
      <c r="G283" s="197"/>
      <c r="H283" s="200">
        <v>1456.3</v>
      </c>
      <c r="I283" s="201"/>
      <c r="J283" s="197"/>
      <c r="K283" s="197"/>
      <c r="L283" s="202"/>
      <c r="M283" s="203"/>
      <c r="N283" s="204"/>
      <c r="O283" s="204"/>
      <c r="P283" s="204"/>
      <c r="Q283" s="204"/>
      <c r="R283" s="204"/>
      <c r="S283" s="204"/>
      <c r="T283" s="205"/>
      <c r="AT283" s="206" t="s">
        <v>147</v>
      </c>
      <c r="AU283" s="206" t="s">
        <v>83</v>
      </c>
      <c r="AV283" s="13" t="s">
        <v>83</v>
      </c>
      <c r="AW283" s="13" t="s">
        <v>35</v>
      </c>
      <c r="AX283" s="13" t="s">
        <v>73</v>
      </c>
      <c r="AY283" s="206" t="s">
        <v>134</v>
      </c>
    </row>
    <row r="284" spans="1:65" s="13" customFormat="1" ht="11.25">
      <c r="B284" s="196"/>
      <c r="C284" s="197"/>
      <c r="D284" s="189" t="s">
        <v>147</v>
      </c>
      <c r="E284" s="198" t="s">
        <v>28</v>
      </c>
      <c r="F284" s="199" t="s">
        <v>413</v>
      </c>
      <c r="G284" s="197"/>
      <c r="H284" s="200">
        <v>311.7</v>
      </c>
      <c r="I284" s="201"/>
      <c r="J284" s="197"/>
      <c r="K284" s="197"/>
      <c r="L284" s="202"/>
      <c r="M284" s="203"/>
      <c r="N284" s="204"/>
      <c r="O284" s="204"/>
      <c r="P284" s="204"/>
      <c r="Q284" s="204"/>
      <c r="R284" s="204"/>
      <c r="S284" s="204"/>
      <c r="T284" s="205"/>
      <c r="AT284" s="206" t="s">
        <v>147</v>
      </c>
      <c r="AU284" s="206" t="s">
        <v>83</v>
      </c>
      <c r="AV284" s="13" t="s">
        <v>83</v>
      </c>
      <c r="AW284" s="13" t="s">
        <v>35</v>
      </c>
      <c r="AX284" s="13" t="s">
        <v>73</v>
      </c>
      <c r="AY284" s="206" t="s">
        <v>134</v>
      </c>
    </row>
    <row r="285" spans="1:65" s="13" customFormat="1" ht="11.25">
      <c r="B285" s="196"/>
      <c r="C285" s="197"/>
      <c r="D285" s="189" t="s">
        <v>147</v>
      </c>
      <c r="E285" s="198" t="s">
        <v>28</v>
      </c>
      <c r="F285" s="199" t="s">
        <v>414</v>
      </c>
      <c r="G285" s="197"/>
      <c r="H285" s="200">
        <v>965.3</v>
      </c>
      <c r="I285" s="201"/>
      <c r="J285" s="197"/>
      <c r="K285" s="197"/>
      <c r="L285" s="202"/>
      <c r="M285" s="203"/>
      <c r="N285" s="204"/>
      <c r="O285" s="204"/>
      <c r="P285" s="204"/>
      <c r="Q285" s="204"/>
      <c r="R285" s="204"/>
      <c r="S285" s="204"/>
      <c r="T285" s="205"/>
      <c r="AT285" s="206" t="s">
        <v>147</v>
      </c>
      <c r="AU285" s="206" t="s">
        <v>83</v>
      </c>
      <c r="AV285" s="13" t="s">
        <v>83</v>
      </c>
      <c r="AW285" s="13" t="s">
        <v>35</v>
      </c>
      <c r="AX285" s="13" t="s">
        <v>73</v>
      </c>
      <c r="AY285" s="206" t="s">
        <v>134</v>
      </c>
    </row>
    <row r="286" spans="1:65" s="14" customFormat="1" ht="11.25">
      <c r="B286" s="207"/>
      <c r="C286" s="208"/>
      <c r="D286" s="189" t="s">
        <v>147</v>
      </c>
      <c r="E286" s="209" t="s">
        <v>28</v>
      </c>
      <c r="F286" s="210" t="s">
        <v>149</v>
      </c>
      <c r="G286" s="208"/>
      <c r="H286" s="211">
        <v>2733.3</v>
      </c>
      <c r="I286" s="212"/>
      <c r="J286" s="208"/>
      <c r="K286" s="208"/>
      <c r="L286" s="213"/>
      <c r="M286" s="214"/>
      <c r="N286" s="215"/>
      <c r="O286" s="215"/>
      <c r="P286" s="215"/>
      <c r="Q286" s="215"/>
      <c r="R286" s="215"/>
      <c r="S286" s="215"/>
      <c r="T286" s="216"/>
      <c r="AT286" s="217" t="s">
        <v>147</v>
      </c>
      <c r="AU286" s="217" t="s">
        <v>83</v>
      </c>
      <c r="AV286" s="14" t="s">
        <v>141</v>
      </c>
      <c r="AW286" s="14" t="s">
        <v>35</v>
      </c>
      <c r="AX286" s="14" t="s">
        <v>81</v>
      </c>
      <c r="AY286" s="217" t="s">
        <v>134</v>
      </c>
    </row>
    <row r="287" spans="1:65" s="2" customFormat="1" ht="24.2" customHeight="1">
      <c r="A287" s="37"/>
      <c r="B287" s="38"/>
      <c r="C287" s="176">
        <v>37</v>
      </c>
      <c r="D287" s="176" t="s">
        <v>136</v>
      </c>
      <c r="E287" s="177" t="s">
        <v>416</v>
      </c>
      <c r="F287" s="178" t="s">
        <v>417</v>
      </c>
      <c r="G287" s="179" t="s">
        <v>262</v>
      </c>
      <c r="H287" s="180">
        <v>1126.7</v>
      </c>
      <c r="I287" s="181"/>
      <c r="J287" s="182">
        <f>ROUND(I287*H287,2)</f>
        <v>0</v>
      </c>
      <c r="K287" s="178" t="s">
        <v>140</v>
      </c>
      <c r="L287" s="42"/>
      <c r="M287" s="183" t="s">
        <v>28</v>
      </c>
      <c r="N287" s="184" t="s">
        <v>44</v>
      </c>
      <c r="O287" s="67"/>
      <c r="P287" s="185">
        <f>O287*H287</f>
        <v>0</v>
      </c>
      <c r="Q287" s="185">
        <v>0</v>
      </c>
      <c r="R287" s="185">
        <f>Q287*H287</f>
        <v>0</v>
      </c>
      <c r="S287" s="185">
        <v>0</v>
      </c>
      <c r="T287" s="186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87" t="s">
        <v>141</v>
      </c>
      <c r="AT287" s="187" t="s">
        <v>136</v>
      </c>
      <c r="AU287" s="187" t="s">
        <v>83</v>
      </c>
      <c r="AY287" s="20" t="s">
        <v>134</v>
      </c>
      <c r="BE287" s="188">
        <f>IF(N287="základní",J287,0)</f>
        <v>0</v>
      </c>
      <c r="BF287" s="188">
        <f>IF(N287="snížená",J287,0)</f>
        <v>0</v>
      </c>
      <c r="BG287" s="188">
        <f>IF(N287="zákl. přenesená",J287,0)</f>
        <v>0</v>
      </c>
      <c r="BH287" s="188">
        <f>IF(N287="sníž. přenesená",J287,0)</f>
        <v>0</v>
      </c>
      <c r="BI287" s="188">
        <f>IF(N287="nulová",J287,0)</f>
        <v>0</v>
      </c>
      <c r="BJ287" s="20" t="s">
        <v>81</v>
      </c>
      <c r="BK287" s="188">
        <f>ROUND(I287*H287,2)</f>
        <v>0</v>
      </c>
      <c r="BL287" s="20" t="s">
        <v>141</v>
      </c>
      <c r="BM287" s="187" t="s">
        <v>418</v>
      </c>
    </row>
    <row r="288" spans="1:65" s="2" customFormat="1" ht="19.5">
      <c r="A288" s="37"/>
      <c r="B288" s="38"/>
      <c r="C288" s="39"/>
      <c r="D288" s="189" t="s">
        <v>143</v>
      </c>
      <c r="E288" s="39"/>
      <c r="F288" s="190" t="s">
        <v>419</v>
      </c>
      <c r="G288" s="39"/>
      <c r="H288" s="39"/>
      <c r="I288" s="191"/>
      <c r="J288" s="39"/>
      <c r="K288" s="39"/>
      <c r="L288" s="42"/>
      <c r="M288" s="192"/>
      <c r="N288" s="193"/>
      <c r="O288" s="67"/>
      <c r="P288" s="67"/>
      <c r="Q288" s="67"/>
      <c r="R288" s="67"/>
      <c r="S288" s="67"/>
      <c r="T288" s="68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20" t="s">
        <v>143</v>
      </c>
      <c r="AU288" s="20" t="s">
        <v>83</v>
      </c>
    </row>
    <row r="289" spans="1:65" s="2" customFormat="1" ht="11.25">
      <c r="A289" s="37"/>
      <c r="B289" s="38"/>
      <c r="C289" s="39"/>
      <c r="D289" s="194" t="s">
        <v>145</v>
      </c>
      <c r="E289" s="39"/>
      <c r="F289" s="195" t="s">
        <v>420</v>
      </c>
      <c r="G289" s="39"/>
      <c r="H289" s="39"/>
      <c r="I289" s="191"/>
      <c r="J289" s="39"/>
      <c r="K289" s="39"/>
      <c r="L289" s="42"/>
      <c r="M289" s="192"/>
      <c r="N289" s="193"/>
      <c r="O289" s="67"/>
      <c r="P289" s="67"/>
      <c r="Q289" s="67"/>
      <c r="R289" s="67"/>
      <c r="S289" s="67"/>
      <c r="T289" s="68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20" t="s">
        <v>145</v>
      </c>
      <c r="AU289" s="20" t="s">
        <v>83</v>
      </c>
    </row>
    <row r="290" spans="1:65" s="13" customFormat="1" ht="11.25">
      <c r="B290" s="196"/>
      <c r="C290" s="197"/>
      <c r="D290" s="189" t="s">
        <v>147</v>
      </c>
      <c r="E290" s="198" t="s">
        <v>28</v>
      </c>
      <c r="F290" s="199" t="s">
        <v>421</v>
      </c>
      <c r="G290" s="197"/>
      <c r="H290" s="200">
        <v>1126.7</v>
      </c>
      <c r="I290" s="201"/>
      <c r="J290" s="197"/>
      <c r="K290" s="197"/>
      <c r="L290" s="202"/>
      <c r="M290" s="203"/>
      <c r="N290" s="204"/>
      <c r="O290" s="204"/>
      <c r="P290" s="204"/>
      <c r="Q290" s="204"/>
      <c r="R290" s="204"/>
      <c r="S290" s="204"/>
      <c r="T290" s="205"/>
      <c r="AT290" s="206" t="s">
        <v>147</v>
      </c>
      <c r="AU290" s="206" t="s">
        <v>83</v>
      </c>
      <c r="AV290" s="13" t="s">
        <v>83</v>
      </c>
      <c r="AW290" s="13" t="s">
        <v>35</v>
      </c>
      <c r="AX290" s="13" t="s">
        <v>81</v>
      </c>
      <c r="AY290" s="206" t="s">
        <v>134</v>
      </c>
    </row>
    <row r="291" spans="1:65" s="2" customFormat="1" ht="24.2" customHeight="1">
      <c r="A291" s="37"/>
      <c r="B291" s="38"/>
      <c r="C291" s="176">
        <v>38</v>
      </c>
      <c r="D291" s="176" t="s">
        <v>136</v>
      </c>
      <c r="E291" s="177" t="s">
        <v>423</v>
      </c>
      <c r="F291" s="178" t="s">
        <v>424</v>
      </c>
      <c r="G291" s="179" t="s">
        <v>262</v>
      </c>
      <c r="H291" s="180">
        <v>1365.9</v>
      </c>
      <c r="I291" s="181"/>
      <c r="J291" s="182">
        <f>ROUND(I291*H291,2)</f>
        <v>0</v>
      </c>
      <c r="K291" s="178" t="s">
        <v>140</v>
      </c>
      <c r="L291" s="42"/>
      <c r="M291" s="183" t="s">
        <v>28</v>
      </c>
      <c r="N291" s="184" t="s">
        <v>44</v>
      </c>
      <c r="O291" s="67"/>
      <c r="P291" s="185">
        <f>O291*H291</f>
        <v>0</v>
      </c>
      <c r="Q291" s="185">
        <v>0</v>
      </c>
      <c r="R291" s="185">
        <f>Q291*H291</f>
        <v>0</v>
      </c>
      <c r="S291" s="185">
        <v>0</v>
      </c>
      <c r="T291" s="186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87" t="s">
        <v>141</v>
      </c>
      <c r="AT291" s="187" t="s">
        <v>136</v>
      </c>
      <c r="AU291" s="187" t="s">
        <v>83</v>
      </c>
      <c r="AY291" s="20" t="s">
        <v>134</v>
      </c>
      <c r="BE291" s="188">
        <f>IF(N291="základní",J291,0)</f>
        <v>0</v>
      </c>
      <c r="BF291" s="188">
        <f>IF(N291="snížená",J291,0)</f>
        <v>0</v>
      </c>
      <c r="BG291" s="188">
        <f>IF(N291="zákl. přenesená",J291,0)</f>
        <v>0</v>
      </c>
      <c r="BH291" s="188">
        <f>IF(N291="sníž. přenesená",J291,0)</f>
        <v>0</v>
      </c>
      <c r="BI291" s="188">
        <f>IF(N291="nulová",J291,0)</f>
        <v>0</v>
      </c>
      <c r="BJ291" s="20" t="s">
        <v>81</v>
      </c>
      <c r="BK291" s="188">
        <f>ROUND(I291*H291,2)</f>
        <v>0</v>
      </c>
      <c r="BL291" s="20" t="s">
        <v>141</v>
      </c>
      <c r="BM291" s="187" t="s">
        <v>425</v>
      </c>
    </row>
    <row r="292" spans="1:65" s="2" customFormat="1" ht="29.25">
      <c r="A292" s="37"/>
      <c r="B292" s="38"/>
      <c r="C292" s="39"/>
      <c r="D292" s="189" t="s">
        <v>143</v>
      </c>
      <c r="E292" s="39"/>
      <c r="F292" s="190" t="s">
        <v>426</v>
      </c>
      <c r="G292" s="39"/>
      <c r="H292" s="39"/>
      <c r="I292" s="191"/>
      <c r="J292" s="39"/>
      <c r="K292" s="39"/>
      <c r="L292" s="42"/>
      <c r="M292" s="192"/>
      <c r="N292" s="193"/>
      <c r="O292" s="67"/>
      <c r="P292" s="67"/>
      <c r="Q292" s="67"/>
      <c r="R292" s="67"/>
      <c r="S292" s="67"/>
      <c r="T292" s="68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20" t="s">
        <v>143</v>
      </c>
      <c r="AU292" s="20" t="s">
        <v>83</v>
      </c>
    </row>
    <row r="293" spans="1:65" s="2" customFormat="1" ht="11.25">
      <c r="A293" s="37"/>
      <c r="B293" s="38"/>
      <c r="C293" s="39"/>
      <c r="D293" s="194" t="s">
        <v>145</v>
      </c>
      <c r="E293" s="39"/>
      <c r="F293" s="195" t="s">
        <v>427</v>
      </c>
      <c r="G293" s="39"/>
      <c r="H293" s="39"/>
      <c r="I293" s="191"/>
      <c r="J293" s="39"/>
      <c r="K293" s="39"/>
      <c r="L293" s="42"/>
      <c r="M293" s="192"/>
      <c r="N293" s="193"/>
      <c r="O293" s="67"/>
      <c r="P293" s="67"/>
      <c r="Q293" s="67"/>
      <c r="R293" s="67"/>
      <c r="S293" s="67"/>
      <c r="T293" s="68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20" t="s">
        <v>145</v>
      </c>
      <c r="AU293" s="20" t="s">
        <v>83</v>
      </c>
    </row>
    <row r="294" spans="1:65" s="13" customFormat="1" ht="11.25">
      <c r="B294" s="196"/>
      <c r="C294" s="197"/>
      <c r="D294" s="189" t="s">
        <v>147</v>
      </c>
      <c r="E294" s="198" t="s">
        <v>28</v>
      </c>
      <c r="F294" s="199" t="s">
        <v>428</v>
      </c>
      <c r="G294" s="197"/>
      <c r="H294" s="200">
        <v>1365.9</v>
      </c>
      <c r="I294" s="201"/>
      <c r="J294" s="197"/>
      <c r="K294" s="197"/>
      <c r="L294" s="202"/>
      <c r="M294" s="203"/>
      <c r="N294" s="204"/>
      <c r="O294" s="204"/>
      <c r="P294" s="204"/>
      <c r="Q294" s="204"/>
      <c r="R294" s="204"/>
      <c r="S294" s="204"/>
      <c r="T294" s="205"/>
      <c r="AT294" s="206" t="s">
        <v>147</v>
      </c>
      <c r="AU294" s="206" t="s">
        <v>83</v>
      </c>
      <c r="AV294" s="13" t="s">
        <v>83</v>
      </c>
      <c r="AW294" s="13" t="s">
        <v>35</v>
      </c>
      <c r="AX294" s="13" t="s">
        <v>81</v>
      </c>
      <c r="AY294" s="206" t="s">
        <v>134</v>
      </c>
    </row>
    <row r="295" spans="1:65" s="2" customFormat="1" ht="24.2" customHeight="1">
      <c r="A295" s="37"/>
      <c r="B295" s="38"/>
      <c r="C295" s="176">
        <v>39</v>
      </c>
      <c r="D295" s="176" t="s">
        <v>136</v>
      </c>
      <c r="E295" s="177" t="s">
        <v>430</v>
      </c>
      <c r="F295" s="178" t="s">
        <v>431</v>
      </c>
      <c r="G295" s="179" t="s">
        <v>262</v>
      </c>
      <c r="H295" s="180">
        <v>1338.4</v>
      </c>
      <c r="I295" s="181"/>
      <c r="J295" s="182">
        <f>ROUND(I295*H295,2)</f>
        <v>0</v>
      </c>
      <c r="K295" s="178" t="s">
        <v>140</v>
      </c>
      <c r="L295" s="42"/>
      <c r="M295" s="183" t="s">
        <v>28</v>
      </c>
      <c r="N295" s="184" t="s">
        <v>44</v>
      </c>
      <c r="O295" s="67"/>
      <c r="P295" s="185">
        <f>O295*H295</f>
        <v>0</v>
      </c>
      <c r="Q295" s="185">
        <v>0</v>
      </c>
      <c r="R295" s="185">
        <f>Q295*H295</f>
        <v>0</v>
      </c>
      <c r="S295" s="185">
        <v>0</v>
      </c>
      <c r="T295" s="186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87" t="s">
        <v>141</v>
      </c>
      <c r="AT295" s="187" t="s">
        <v>136</v>
      </c>
      <c r="AU295" s="187" t="s">
        <v>83</v>
      </c>
      <c r="AY295" s="20" t="s">
        <v>134</v>
      </c>
      <c r="BE295" s="188">
        <f>IF(N295="základní",J295,0)</f>
        <v>0</v>
      </c>
      <c r="BF295" s="188">
        <f>IF(N295="snížená",J295,0)</f>
        <v>0</v>
      </c>
      <c r="BG295" s="188">
        <f>IF(N295="zákl. přenesená",J295,0)</f>
        <v>0</v>
      </c>
      <c r="BH295" s="188">
        <f>IF(N295="sníž. přenesená",J295,0)</f>
        <v>0</v>
      </c>
      <c r="BI295" s="188">
        <f>IF(N295="nulová",J295,0)</f>
        <v>0</v>
      </c>
      <c r="BJ295" s="20" t="s">
        <v>81</v>
      </c>
      <c r="BK295" s="188">
        <f>ROUND(I295*H295,2)</f>
        <v>0</v>
      </c>
      <c r="BL295" s="20" t="s">
        <v>141</v>
      </c>
      <c r="BM295" s="187" t="s">
        <v>432</v>
      </c>
    </row>
    <row r="296" spans="1:65" s="2" customFormat="1" ht="19.5">
      <c r="A296" s="37"/>
      <c r="B296" s="38"/>
      <c r="C296" s="39"/>
      <c r="D296" s="189" t="s">
        <v>143</v>
      </c>
      <c r="E296" s="39"/>
      <c r="F296" s="190" t="s">
        <v>433</v>
      </c>
      <c r="G296" s="39"/>
      <c r="H296" s="39"/>
      <c r="I296" s="191"/>
      <c r="J296" s="39"/>
      <c r="K296" s="39"/>
      <c r="L296" s="42"/>
      <c r="M296" s="192"/>
      <c r="N296" s="193"/>
      <c r="O296" s="67"/>
      <c r="P296" s="67"/>
      <c r="Q296" s="67"/>
      <c r="R296" s="67"/>
      <c r="S296" s="67"/>
      <c r="T296" s="68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20" t="s">
        <v>143</v>
      </c>
      <c r="AU296" s="20" t="s">
        <v>83</v>
      </c>
    </row>
    <row r="297" spans="1:65" s="2" customFormat="1" ht="11.25">
      <c r="A297" s="37"/>
      <c r="B297" s="38"/>
      <c r="C297" s="39"/>
      <c r="D297" s="194" t="s">
        <v>145</v>
      </c>
      <c r="E297" s="39"/>
      <c r="F297" s="195" t="s">
        <v>434</v>
      </c>
      <c r="G297" s="39"/>
      <c r="H297" s="39"/>
      <c r="I297" s="191"/>
      <c r="J297" s="39"/>
      <c r="K297" s="39"/>
      <c r="L297" s="42"/>
      <c r="M297" s="192"/>
      <c r="N297" s="193"/>
      <c r="O297" s="67"/>
      <c r="P297" s="67"/>
      <c r="Q297" s="67"/>
      <c r="R297" s="67"/>
      <c r="S297" s="67"/>
      <c r="T297" s="68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20" t="s">
        <v>145</v>
      </c>
      <c r="AU297" s="20" t="s">
        <v>83</v>
      </c>
    </row>
    <row r="298" spans="1:65" s="13" customFormat="1" ht="11.25">
      <c r="B298" s="196"/>
      <c r="C298" s="197"/>
      <c r="D298" s="189" t="s">
        <v>147</v>
      </c>
      <c r="E298" s="198" t="s">
        <v>28</v>
      </c>
      <c r="F298" s="199" t="s">
        <v>435</v>
      </c>
      <c r="G298" s="197"/>
      <c r="H298" s="200">
        <v>1338.4</v>
      </c>
      <c r="I298" s="201"/>
      <c r="J298" s="197"/>
      <c r="K298" s="197"/>
      <c r="L298" s="202"/>
      <c r="M298" s="203"/>
      <c r="N298" s="204"/>
      <c r="O298" s="204"/>
      <c r="P298" s="204"/>
      <c r="Q298" s="204"/>
      <c r="R298" s="204"/>
      <c r="S298" s="204"/>
      <c r="T298" s="205"/>
      <c r="AT298" s="206" t="s">
        <v>147</v>
      </c>
      <c r="AU298" s="206" t="s">
        <v>83</v>
      </c>
      <c r="AV298" s="13" t="s">
        <v>83</v>
      </c>
      <c r="AW298" s="13" t="s">
        <v>35</v>
      </c>
      <c r="AX298" s="13" t="s">
        <v>81</v>
      </c>
      <c r="AY298" s="206" t="s">
        <v>134</v>
      </c>
    </row>
    <row r="299" spans="1:65" s="2" customFormat="1" ht="24.2" customHeight="1">
      <c r="A299" s="37"/>
      <c r="B299" s="38"/>
      <c r="C299" s="176">
        <v>40</v>
      </c>
      <c r="D299" s="176" t="s">
        <v>136</v>
      </c>
      <c r="E299" s="177" t="s">
        <v>437</v>
      </c>
      <c r="F299" s="178" t="s">
        <v>438</v>
      </c>
      <c r="G299" s="179" t="s">
        <v>262</v>
      </c>
      <c r="H299" s="180">
        <v>288.31</v>
      </c>
      <c r="I299" s="181"/>
      <c r="J299" s="182">
        <f>ROUND(I299*H299,2)</f>
        <v>0</v>
      </c>
      <c r="K299" s="178" t="s">
        <v>140</v>
      </c>
      <c r="L299" s="42"/>
      <c r="M299" s="183" t="s">
        <v>28</v>
      </c>
      <c r="N299" s="184" t="s">
        <v>44</v>
      </c>
      <c r="O299" s="67"/>
      <c r="P299" s="185">
        <f>O299*H299</f>
        <v>0</v>
      </c>
      <c r="Q299" s="185">
        <v>0</v>
      </c>
      <c r="R299" s="185">
        <f>Q299*H299</f>
        <v>0</v>
      </c>
      <c r="S299" s="185">
        <v>0</v>
      </c>
      <c r="T299" s="186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187" t="s">
        <v>141</v>
      </c>
      <c r="AT299" s="187" t="s">
        <v>136</v>
      </c>
      <c r="AU299" s="187" t="s">
        <v>83</v>
      </c>
      <c r="AY299" s="20" t="s">
        <v>134</v>
      </c>
      <c r="BE299" s="188">
        <f>IF(N299="základní",J299,0)</f>
        <v>0</v>
      </c>
      <c r="BF299" s="188">
        <f>IF(N299="snížená",J299,0)</f>
        <v>0</v>
      </c>
      <c r="BG299" s="188">
        <f>IF(N299="zákl. přenesená",J299,0)</f>
        <v>0</v>
      </c>
      <c r="BH299" s="188">
        <f>IF(N299="sníž. přenesená",J299,0)</f>
        <v>0</v>
      </c>
      <c r="BI299" s="188">
        <f>IF(N299="nulová",J299,0)</f>
        <v>0</v>
      </c>
      <c r="BJ299" s="20" t="s">
        <v>81</v>
      </c>
      <c r="BK299" s="188">
        <f>ROUND(I299*H299,2)</f>
        <v>0</v>
      </c>
      <c r="BL299" s="20" t="s">
        <v>141</v>
      </c>
      <c r="BM299" s="187" t="s">
        <v>439</v>
      </c>
    </row>
    <row r="300" spans="1:65" s="2" customFormat="1" ht="29.25">
      <c r="A300" s="37"/>
      <c r="B300" s="38"/>
      <c r="C300" s="39"/>
      <c r="D300" s="189" t="s">
        <v>143</v>
      </c>
      <c r="E300" s="39"/>
      <c r="F300" s="190" t="s">
        <v>440</v>
      </c>
      <c r="G300" s="39"/>
      <c r="H300" s="39"/>
      <c r="I300" s="191"/>
      <c r="J300" s="39"/>
      <c r="K300" s="39"/>
      <c r="L300" s="42"/>
      <c r="M300" s="192"/>
      <c r="N300" s="193"/>
      <c r="O300" s="67"/>
      <c r="P300" s="67"/>
      <c r="Q300" s="67"/>
      <c r="R300" s="67"/>
      <c r="S300" s="67"/>
      <c r="T300" s="68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20" t="s">
        <v>143</v>
      </c>
      <c r="AU300" s="20" t="s">
        <v>83</v>
      </c>
    </row>
    <row r="301" spans="1:65" s="2" customFormat="1" ht="11.25">
      <c r="A301" s="37"/>
      <c r="B301" s="38"/>
      <c r="C301" s="39"/>
      <c r="D301" s="194" t="s">
        <v>145</v>
      </c>
      <c r="E301" s="39"/>
      <c r="F301" s="195" t="s">
        <v>441</v>
      </c>
      <c r="G301" s="39"/>
      <c r="H301" s="39"/>
      <c r="I301" s="191"/>
      <c r="J301" s="39"/>
      <c r="K301" s="39"/>
      <c r="L301" s="42"/>
      <c r="M301" s="192"/>
      <c r="N301" s="193"/>
      <c r="O301" s="67"/>
      <c r="P301" s="67"/>
      <c r="Q301" s="67"/>
      <c r="R301" s="67"/>
      <c r="S301" s="67"/>
      <c r="T301" s="68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20" t="s">
        <v>145</v>
      </c>
      <c r="AU301" s="20" t="s">
        <v>83</v>
      </c>
    </row>
    <row r="302" spans="1:65" s="13" customFormat="1" ht="11.25">
      <c r="B302" s="196"/>
      <c r="C302" s="197"/>
      <c r="D302" s="189" t="s">
        <v>147</v>
      </c>
      <c r="E302" s="198" t="s">
        <v>28</v>
      </c>
      <c r="F302" s="199" t="s">
        <v>442</v>
      </c>
      <c r="G302" s="197"/>
      <c r="H302" s="200">
        <v>288.31</v>
      </c>
      <c r="I302" s="201"/>
      <c r="J302" s="197"/>
      <c r="K302" s="197"/>
      <c r="L302" s="202"/>
      <c r="M302" s="203"/>
      <c r="N302" s="204"/>
      <c r="O302" s="204"/>
      <c r="P302" s="204"/>
      <c r="Q302" s="204"/>
      <c r="R302" s="204"/>
      <c r="S302" s="204"/>
      <c r="T302" s="205"/>
      <c r="AT302" s="206" t="s">
        <v>147</v>
      </c>
      <c r="AU302" s="206" t="s">
        <v>83</v>
      </c>
      <c r="AV302" s="13" t="s">
        <v>83</v>
      </c>
      <c r="AW302" s="13" t="s">
        <v>35</v>
      </c>
      <c r="AX302" s="13" t="s">
        <v>81</v>
      </c>
      <c r="AY302" s="206" t="s">
        <v>134</v>
      </c>
    </row>
    <row r="303" spans="1:65" s="2" customFormat="1" ht="21.75" customHeight="1">
      <c r="A303" s="37"/>
      <c r="B303" s="38"/>
      <c r="C303" s="176">
        <v>41</v>
      </c>
      <c r="D303" s="176" t="s">
        <v>136</v>
      </c>
      <c r="E303" s="177" t="s">
        <v>444</v>
      </c>
      <c r="F303" s="178" t="s">
        <v>445</v>
      </c>
      <c r="G303" s="179" t="s">
        <v>262</v>
      </c>
      <c r="H303" s="180">
        <v>1420.92</v>
      </c>
      <c r="I303" s="181"/>
      <c r="J303" s="182">
        <f>ROUND(I303*H303,2)</f>
        <v>0</v>
      </c>
      <c r="K303" s="178" t="s">
        <v>140</v>
      </c>
      <c r="L303" s="42"/>
      <c r="M303" s="183" t="s">
        <v>28</v>
      </c>
      <c r="N303" s="184" t="s">
        <v>44</v>
      </c>
      <c r="O303" s="67"/>
      <c r="P303" s="185">
        <f>O303*H303</f>
        <v>0</v>
      </c>
      <c r="Q303" s="185">
        <v>0</v>
      </c>
      <c r="R303" s="185">
        <f>Q303*H303</f>
        <v>0</v>
      </c>
      <c r="S303" s="185">
        <v>0</v>
      </c>
      <c r="T303" s="186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187" t="s">
        <v>141</v>
      </c>
      <c r="AT303" s="187" t="s">
        <v>136</v>
      </c>
      <c r="AU303" s="187" t="s">
        <v>83</v>
      </c>
      <c r="AY303" s="20" t="s">
        <v>134</v>
      </c>
      <c r="BE303" s="188">
        <f>IF(N303="základní",J303,0)</f>
        <v>0</v>
      </c>
      <c r="BF303" s="188">
        <f>IF(N303="snížená",J303,0)</f>
        <v>0</v>
      </c>
      <c r="BG303" s="188">
        <f>IF(N303="zákl. přenesená",J303,0)</f>
        <v>0</v>
      </c>
      <c r="BH303" s="188">
        <f>IF(N303="sníž. přenesená",J303,0)</f>
        <v>0</v>
      </c>
      <c r="BI303" s="188">
        <f>IF(N303="nulová",J303,0)</f>
        <v>0</v>
      </c>
      <c r="BJ303" s="20" t="s">
        <v>81</v>
      </c>
      <c r="BK303" s="188">
        <f>ROUND(I303*H303,2)</f>
        <v>0</v>
      </c>
      <c r="BL303" s="20" t="s">
        <v>141</v>
      </c>
      <c r="BM303" s="187" t="s">
        <v>446</v>
      </c>
    </row>
    <row r="304" spans="1:65" s="2" customFormat="1" ht="19.5">
      <c r="A304" s="37"/>
      <c r="B304" s="38"/>
      <c r="C304" s="39"/>
      <c r="D304" s="189" t="s">
        <v>143</v>
      </c>
      <c r="E304" s="39"/>
      <c r="F304" s="190" t="s">
        <v>447</v>
      </c>
      <c r="G304" s="39"/>
      <c r="H304" s="39"/>
      <c r="I304" s="191"/>
      <c r="J304" s="39"/>
      <c r="K304" s="39"/>
      <c r="L304" s="42"/>
      <c r="M304" s="192"/>
      <c r="N304" s="193"/>
      <c r="O304" s="67"/>
      <c r="P304" s="67"/>
      <c r="Q304" s="67"/>
      <c r="R304" s="67"/>
      <c r="S304" s="67"/>
      <c r="T304" s="68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20" t="s">
        <v>143</v>
      </c>
      <c r="AU304" s="20" t="s">
        <v>83</v>
      </c>
    </row>
    <row r="305" spans="1:65" s="2" customFormat="1" ht="11.25">
      <c r="A305" s="37"/>
      <c r="B305" s="38"/>
      <c r="C305" s="39"/>
      <c r="D305" s="194" t="s">
        <v>145</v>
      </c>
      <c r="E305" s="39"/>
      <c r="F305" s="195" t="s">
        <v>448</v>
      </c>
      <c r="G305" s="39"/>
      <c r="H305" s="39"/>
      <c r="I305" s="191"/>
      <c r="J305" s="39"/>
      <c r="K305" s="39"/>
      <c r="L305" s="42"/>
      <c r="M305" s="192"/>
      <c r="N305" s="193"/>
      <c r="O305" s="67"/>
      <c r="P305" s="67"/>
      <c r="Q305" s="67"/>
      <c r="R305" s="67"/>
      <c r="S305" s="67"/>
      <c r="T305" s="68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20" t="s">
        <v>145</v>
      </c>
      <c r="AU305" s="20" t="s">
        <v>83</v>
      </c>
    </row>
    <row r="306" spans="1:65" s="13" customFormat="1" ht="11.25">
      <c r="B306" s="196"/>
      <c r="C306" s="197"/>
      <c r="D306" s="189" t="s">
        <v>147</v>
      </c>
      <c r="E306" s="198" t="s">
        <v>28</v>
      </c>
      <c r="F306" s="199" t="s">
        <v>449</v>
      </c>
      <c r="G306" s="197"/>
      <c r="H306" s="200">
        <v>1420.92</v>
      </c>
      <c r="I306" s="201"/>
      <c r="J306" s="197"/>
      <c r="K306" s="197"/>
      <c r="L306" s="202"/>
      <c r="M306" s="203"/>
      <c r="N306" s="204"/>
      <c r="O306" s="204"/>
      <c r="P306" s="204"/>
      <c r="Q306" s="204"/>
      <c r="R306" s="204"/>
      <c r="S306" s="204"/>
      <c r="T306" s="205"/>
      <c r="AT306" s="206" t="s">
        <v>147</v>
      </c>
      <c r="AU306" s="206" t="s">
        <v>83</v>
      </c>
      <c r="AV306" s="13" t="s">
        <v>83</v>
      </c>
      <c r="AW306" s="13" t="s">
        <v>35</v>
      </c>
      <c r="AX306" s="13" t="s">
        <v>81</v>
      </c>
      <c r="AY306" s="206" t="s">
        <v>134</v>
      </c>
    </row>
    <row r="307" spans="1:65" s="2" customFormat="1" ht="24.2" customHeight="1">
      <c r="A307" s="37"/>
      <c r="B307" s="38"/>
      <c r="C307" s="176">
        <v>42</v>
      </c>
      <c r="D307" s="176" t="s">
        <v>136</v>
      </c>
      <c r="E307" s="177" t="s">
        <v>451</v>
      </c>
      <c r="F307" s="178" t="s">
        <v>452</v>
      </c>
      <c r="G307" s="179" t="s">
        <v>262</v>
      </c>
      <c r="H307" s="180">
        <v>1420.92</v>
      </c>
      <c r="I307" s="181"/>
      <c r="J307" s="182">
        <f>ROUND(I307*H307,2)</f>
        <v>0</v>
      </c>
      <c r="K307" s="178" t="s">
        <v>140</v>
      </c>
      <c r="L307" s="42"/>
      <c r="M307" s="183" t="s">
        <v>28</v>
      </c>
      <c r="N307" s="184" t="s">
        <v>44</v>
      </c>
      <c r="O307" s="67"/>
      <c r="P307" s="185">
        <f>O307*H307</f>
        <v>0</v>
      </c>
      <c r="Q307" s="185">
        <v>0</v>
      </c>
      <c r="R307" s="185">
        <f>Q307*H307</f>
        <v>0</v>
      </c>
      <c r="S307" s="185">
        <v>0</v>
      </c>
      <c r="T307" s="186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187" t="s">
        <v>141</v>
      </c>
      <c r="AT307" s="187" t="s">
        <v>136</v>
      </c>
      <c r="AU307" s="187" t="s">
        <v>83</v>
      </c>
      <c r="AY307" s="20" t="s">
        <v>134</v>
      </c>
      <c r="BE307" s="188">
        <f>IF(N307="základní",J307,0)</f>
        <v>0</v>
      </c>
      <c r="BF307" s="188">
        <f>IF(N307="snížená",J307,0)</f>
        <v>0</v>
      </c>
      <c r="BG307" s="188">
        <f>IF(N307="zákl. přenesená",J307,0)</f>
        <v>0</v>
      </c>
      <c r="BH307" s="188">
        <f>IF(N307="sníž. přenesená",J307,0)</f>
        <v>0</v>
      </c>
      <c r="BI307" s="188">
        <f>IF(N307="nulová",J307,0)</f>
        <v>0</v>
      </c>
      <c r="BJ307" s="20" t="s">
        <v>81</v>
      </c>
      <c r="BK307" s="188">
        <f>ROUND(I307*H307,2)</f>
        <v>0</v>
      </c>
      <c r="BL307" s="20" t="s">
        <v>141</v>
      </c>
      <c r="BM307" s="187" t="s">
        <v>453</v>
      </c>
    </row>
    <row r="308" spans="1:65" s="2" customFormat="1" ht="29.25">
      <c r="A308" s="37"/>
      <c r="B308" s="38"/>
      <c r="C308" s="39"/>
      <c r="D308" s="189" t="s">
        <v>143</v>
      </c>
      <c r="E308" s="39"/>
      <c r="F308" s="190" t="s">
        <v>454</v>
      </c>
      <c r="G308" s="39"/>
      <c r="H308" s="39"/>
      <c r="I308" s="191"/>
      <c r="J308" s="39"/>
      <c r="K308" s="39"/>
      <c r="L308" s="42"/>
      <c r="M308" s="192"/>
      <c r="N308" s="193"/>
      <c r="O308" s="67"/>
      <c r="P308" s="67"/>
      <c r="Q308" s="67"/>
      <c r="R308" s="67"/>
      <c r="S308" s="67"/>
      <c r="T308" s="68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20" t="s">
        <v>143</v>
      </c>
      <c r="AU308" s="20" t="s">
        <v>83</v>
      </c>
    </row>
    <row r="309" spans="1:65" s="2" customFormat="1" ht="11.25">
      <c r="A309" s="37"/>
      <c r="B309" s="38"/>
      <c r="C309" s="39"/>
      <c r="D309" s="194" t="s">
        <v>145</v>
      </c>
      <c r="E309" s="39"/>
      <c r="F309" s="195" t="s">
        <v>455</v>
      </c>
      <c r="G309" s="39"/>
      <c r="H309" s="39"/>
      <c r="I309" s="191"/>
      <c r="J309" s="39"/>
      <c r="K309" s="39"/>
      <c r="L309" s="42"/>
      <c r="M309" s="192"/>
      <c r="N309" s="193"/>
      <c r="O309" s="67"/>
      <c r="P309" s="67"/>
      <c r="Q309" s="67"/>
      <c r="R309" s="67"/>
      <c r="S309" s="67"/>
      <c r="T309" s="68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20" t="s">
        <v>145</v>
      </c>
      <c r="AU309" s="20" t="s">
        <v>83</v>
      </c>
    </row>
    <row r="310" spans="1:65" s="13" customFormat="1" ht="11.25">
      <c r="B310" s="196"/>
      <c r="C310" s="197"/>
      <c r="D310" s="189" t="s">
        <v>147</v>
      </c>
      <c r="E310" s="198" t="s">
        <v>28</v>
      </c>
      <c r="F310" s="199" t="s">
        <v>449</v>
      </c>
      <c r="G310" s="197"/>
      <c r="H310" s="200">
        <v>1420.92</v>
      </c>
      <c r="I310" s="201"/>
      <c r="J310" s="197"/>
      <c r="K310" s="197"/>
      <c r="L310" s="202"/>
      <c r="M310" s="203"/>
      <c r="N310" s="204"/>
      <c r="O310" s="204"/>
      <c r="P310" s="204"/>
      <c r="Q310" s="204"/>
      <c r="R310" s="204"/>
      <c r="S310" s="204"/>
      <c r="T310" s="205"/>
      <c r="AT310" s="206" t="s">
        <v>147</v>
      </c>
      <c r="AU310" s="206" t="s">
        <v>83</v>
      </c>
      <c r="AV310" s="13" t="s">
        <v>83</v>
      </c>
      <c r="AW310" s="13" t="s">
        <v>35</v>
      </c>
      <c r="AX310" s="13" t="s">
        <v>81</v>
      </c>
      <c r="AY310" s="206" t="s">
        <v>134</v>
      </c>
    </row>
    <row r="311" spans="1:65" s="2" customFormat="1" ht="24.2" customHeight="1">
      <c r="A311" s="37"/>
      <c r="B311" s="38"/>
      <c r="C311" s="176">
        <v>43</v>
      </c>
      <c r="D311" s="176" t="s">
        <v>136</v>
      </c>
      <c r="E311" s="177" t="s">
        <v>457</v>
      </c>
      <c r="F311" s="178" t="s">
        <v>458</v>
      </c>
      <c r="G311" s="179" t="s">
        <v>262</v>
      </c>
      <c r="H311" s="180">
        <v>334.17</v>
      </c>
      <c r="I311" s="181"/>
      <c r="J311" s="182">
        <f>ROUND(I311*H311,2)</f>
        <v>0</v>
      </c>
      <c r="K311" s="178" t="s">
        <v>140</v>
      </c>
      <c r="L311" s="42"/>
      <c r="M311" s="183" t="s">
        <v>28</v>
      </c>
      <c r="N311" s="184" t="s">
        <v>44</v>
      </c>
      <c r="O311" s="67"/>
      <c r="P311" s="185">
        <f>O311*H311</f>
        <v>0</v>
      </c>
      <c r="Q311" s="185">
        <v>0.17449999999999999</v>
      </c>
      <c r="R311" s="185">
        <f>Q311*H311</f>
        <v>58.312664999999996</v>
      </c>
      <c r="S311" s="185">
        <v>0</v>
      </c>
      <c r="T311" s="186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187" t="s">
        <v>141</v>
      </c>
      <c r="AT311" s="187" t="s">
        <v>136</v>
      </c>
      <c r="AU311" s="187" t="s">
        <v>83</v>
      </c>
      <c r="AY311" s="20" t="s">
        <v>134</v>
      </c>
      <c r="BE311" s="188">
        <f>IF(N311="základní",J311,0)</f>
        <v>0</v>
      </c>
      <c r="BF311" s="188">
        <f>IF(N311="snížená",J311,0)</f>
        <v>0</v>
      </c>
      <c r="BG311" s="188">
        <f>IF(N311="zákl. přenesená",J311,0)</f>
        <v>0</v>
      </c>
      <c r="BH311" s="188">
        <f>IF(N311="sníž. přenesená",J311,0)</f>
        <v>0</v>
      </c>
      <c r="BI311" s="188">
        <f>IF(N311="nulová",J311,0)</f>
        <v>0</v>
      </c>
      <c r="BJ311" s="20" t="s">
        <v>81</v>
      </c>
      <c r="BK311" s="188">
        <f>ROUND(I311*H311,2)</f>
        <v>0</v>
      </c>
      <c r="BL311" s="20" t="s">
        <v>141</v>
      </c>
      <c r="BM311" s="187" t="s">
        <v>459</v>
      </c>
    </row>
    <row r="312" spans="1:65" s="2" customFormat="1" ht="29.25">
      <c r="A312" s="37"/>
      <c r="B312" s="38"/>
      <c r="C312" s="39"/>
      <c r="D312" s="189" t="s">
        <v>143</v>
      </c>
      <c r="E312" s="39"/>
      <c r="F312" s="190" t="s">
        <v>460</v>
      </c>
      <c r="G312" s="39"/>
      <c r="H312" s="39"/>
      <c r="I312" s="191"/>
      <c r="J312" s="39"/>
      <c r="K312" s="39"/>
      <c r="L312" s="42"/>
      <c r="M312" s="192"/>
      <c r="N312" s="193"/>
      <c r="O312" s="67"/>
      <c r="P312" s="67"/>
      <c r="Q312" s="67"/>
      <c r="R312" s="67"/>
      <c r="S312" s="67"/>
      <c r="T312" s="68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20" t="s">
        <v>143</v>
      </c>
      <c r="AU312" s="20" t="s">
        <v>83</v>
      </c>
    </row>
    <row r="313" spans="1:65" s="2" customFormat="1" ht="11.25">
      <c r="A313" s="37"/>
      <c r="B313" s="38"/>
      <c r="C313" s="39"/>
      <c r="D313" s="194" t="s">
        <v>145</v>
      </c>
      <c r="E313" s="39"/>
      <c r="F313" s="195" t="s">
        <v>461</v>
      </c>
      <c r="G313" s="39"/>
      <c r="H313" s="39"/>
      <c r="I313" s="191"/>
      <c r="J313" s="39"/>
      <c r="K313" s="39"/>
      <c r="L313" s="42"/>
      <c r="M313" s="192"/>
      <c r="N313" s="193"/>
      <c r="O313" s="67"/>
      <c r="P313" s="67"/>
      <c r="Q313" s="67"/>
      <c r="R313" s="67"/>
      <c r="S313" s="67"/>
      <c r="T313" s="68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20" t="s">
        <v>145</v>
      </c>
      <c r="AU313" s="20" t="s">
        <v>83</v>
      </c>
    </row>
    <row r="314" spans="1:65" s="13" customFormat="1" ht="11.25">
      <c r="B314" s="196"/>
      <c r="C314" s="197"/>
      <c r="D314" s="189" t="s">
        <v>147</v>
      </c>
      <c r="E314" s="198" t="s">
        <v>28</v>
      </c>
      <c r="F314" s="199" t="s">
        <v>462</v>
      </c>
      <c r="G314" s="197"/>
      <c r="H314" s="200">
        <v>288.31</v>
      </c>
      <c r="I314" s="201"/>
      <c r="J314" s="197"/>
      <c r="K314" s="197"/>
      <c r="L314" s="202"/>
      <c r="M314" s="203"/>
      <c r="N314" s="204"/>
      <c r="O314" s="204"/>
      <c r="P314" s="204"/>
      <c r="Q314" s="204"/>
      <c r="R314" s="204"/>
      <c r="S314" s="204"/>
      <c r="T314" s="205"/>
      <c r="AT314" s="206" t="s">
        <v>147</v>
      </c>
      <c r="AU314" s="206" t="s">
        <v>83</v>
      </c>
      <c r="AV314" s="13" t="s">
        <v>83</v>
      </c>
      <c r="AW314" s="13" t="s">
        <v>35</v>
      </c>
      <c r="AX314" s="13" t="s">
        <v>73</v>
      </c>
      <c r="AY314" s="206" t="s">
        <v>134</v>
      </c>
    </row>
    <row r="315" spans="1:65" s="13" customFormat="1" ht="11.25">
      <c r="B315" s="196"/>
      <c r="C315" s="197"/>
      <c r="D315" s="189" t="s">
        <v>147</v>
      </c>
      <c r="E315" s="198" t="s">
        <v>28</v>
      </c>
      <c r="F315" s="199" t="s">
        <v>463</v>
      </c>
      <c r="G315" s="197"/>
      <c r="H315" s="200">
        <v>45.86</v>
      </c>
      <c r="I315" s="201"/>
      <c r="J315" s="197"/>
      <c r="K315" s="197"/>
      <c r="L315" s="202"/>
      <c r="M315" s="203"/>
      <c r="N315" s="204"/>
      <c r="O315" s="204"/>
      <c r="P315" s="204"/>
      <c r="Q315" s="204"/>
      <c r="R315" s="204"/>
      <c r="S315" s="204"/>
      <c r="T315" s="205"/>
      <c r="AT315" s="206" t="s">
        <v>147</v>
      </c>
      <c r="AU315" s="206" t="s">
        <v>83</v>
      </c>
      <c r="AV315" s="13" t="s">
        <v>83</v>
      </c>
      <c r="AW315" s="13" t="s">
        <v>35</v>
      </c>
      <c r="AX315" s="13" t="s">
        <v>73</v>
      </c>
      <c r="AY315" s="206" t="s">
        <v>134</v>
      </c>
    </row>
    <row r="316" spans="1:65" s="14" customFormat="1" ht="11.25">
      <c r="B316" s="207"/>
      <c r="C316" s="208"/>
      <c r="D316" s="189" t="s">
        <v>147</v>
      </c>
      <c r="E316" s="209" t="s">
        <v>28</v>
      </c>
      <c r="F316" s="210" t="s">
        <v>149</v>
      </c>
      <c r="G316" s="208"/>
      <c r="H316" s="211">
        <v>334.17</v>
      </c>
      <c r="I316" s="212"/>
      <c r="J316" s="208"/>
      <c r="K316" s="208"/>
      <c r="L316" s="213"/>
      <c r="M316" s="214"/>
      <c r="N316" s="215"/>
      <c r="O316" s="215"/>
      <c r="P316" s="215"/>
      <c r="Q316" s="215"/>
      <c r="R316" s="215"/>
      <c r="S316" s="215"/>
      <c r="T316" s="216"/>
      <c r="AT316" s="217" t="s">
        <v>147</v>
      </c>
      <c r="AU316" s="217" t="s">
        <v>83</v>
      </c>
      <c r="AV316" s="14" t="s">
        <v>141</v>
      </c>
      <c r="AW316" s="14" t="s">
        <v>35</v>
      </c>
      <c r="AX316" s="14" t="s">
        <v>81</v>
      </c>
      <c r="AY316" s="217" t="s">
        <v>134</v>
      </c>
    </row>
    <row r="317" spans="1:65" s="2" customFormat="1" ht="16.5" customHeight="1">
      <c r="A317" s="37"/>
      <c r="B317" s="38"/>
      <c r="C317" s="240">
        <v>44</v>
      </c>
      <c r="D317" s="240" t="s">
        <v>234</v>
      </c>
      <c r="E317" s="241" t="s">
        <v>465</v>
      </c>
      <c r="F317" s="242" t="s">
        <v>466</v>
      </c>
      <c r="G317" s="243" t="s">
        <v>262</v>
      </c>
      <c r="H317" s="244">
        <v>340.85300000000001</v>
      </c>
      <c r="I317" s="245"/>
      <c r="J317" s="246">
        <f>ROUND(I317*H317,2)</f>
        <v>0</v>
      </c>
      <c r="K317" s="242" t="s">
        <v>140</v>
      </c>
      <c r="L317" s="247"/>
      <c r="M317" s="248" t="s">
        <v>28</v>
      </c>
      <c r="N317" s="249" t="s">
        <v>44</v>
      </c>
      <c r="O317" s="67"/>
      <c r="P317" s="185">
        <f>O317*H317</f>
        <v>0</v>
      </c>
      <c r="Q317" s="185">
        <v>0.222</v>
      </c>
      <c r="R317" s="185">
        <f>Q317*H317</f>
        <v>75.669365999999997</v>
      </c>
      <c r="S317" s="185">
        <v>0</v>
      </c>
      <c r="T317" s="186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187" t="s">
        <v>197</v>
      </c>
      <c r="AT317" s="187" t="s">
        <v>234</v>
      </c>
      <c r="AU317" s="187" t="s">
        <v>83</v>
      </c>
      <c r="AY317" s="20" t="s">
        <v>134</v>
      </c>
      <c r="BE317" s="188">
        <f>IF(N317="základní",J317,0)</f>
        <v>0</v>
      </c>
      <c r="BF317" s="188">
        <f>IF(N317="snížená",J317,0)</f>
        <v>0</v>
      </c>
      <c r="BG317" s="188">
        <f>IF(N317="zákl. přenesená",J317,0)</f>
        <v>0</v>
      </c>
      <c r="BH317" s="188">
        <f>IF(N317="sníž. přenesená",J317,0)</f>
        <v>0</v>
      </c>
      <c r="BI317" s="188">
        <f>IF(N317="nulová",J317,0)</f>
        <v>0</v>
      </c>
      <c r="BJ317" s="20" t="s">
        <v>81</v>
      </c>
      <c r="BK317" s="188">
        <f>ROUND(I317*H317,2)</f>
        <v>0</v>
      </c>
      <c r="BL317" s="20" t="s">
        <v>141</v>
      </c>
      <c r="BM317" s="187" t="s">
        <v>467</v>
      </c>
    </row>
    <row r="318" spans="1:65" s="2" customFormat="1" ht="11.25">
      <c r="A318" s="37"/>
      <c r="B318" s="38"/>
      <c r="C318" s="39"/>
      <c r="D318" s="189" t="s">
        <v>143</v>
      </c>
      <c r="E318" s="39"/>
      <c r="F318" s="190" t="s">
        <v>466</v>
      </c>
      <c r="G318" s="39"/>
      <c r="H318" s="39"/>
      <c r="I318" s="191"/>
      <c r="J318" s="39"/>
      <c r="K318" s="39"/>
      <c r="L318" s="42"/>
      <c r="M318" s="192"/>
      <c r="N318" s="193"/>
      <c r="O318" s="67"/>
      <c r="P318" s="67"/>
      <c r="Q318" s="67"/>
      <c r="R318" s="67"/>
      <c r="S318" s="67"/>
      <c r="T318" s="68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20" t="s">
        <v>143</v>
      </c>
      <c r="AU318" s="20" t="s">
        <v>83</v>
      </c>
    </row>
    <row r="319" spans="1:65" s="13" customFormat="1" ht="11.25">
      <c r="B319" s="196"/>
      <c r="C319" s="197"/>
      <c r="D319" s="189" t="s">
        <v>147</v>
      </c>
      <c r="E319" s="198" t="s">
        <v>28</v>
      </c>
      <c r="F319" s="199" t="s">
        <v>442</v>
      </c>
      <c r="G319" s="197"/>
      <c r="H319" s="200">
        <v>288.31</v>
      </c>
      <c r="I319" s="201"/>
      <c r="J319" s="197"/>
      <c r="K319" s="197"/>
      <c r="L319" s="202"/>
      <c r="M319" s="203"/>
      <c r="N319" s="204"/>
      <c r="O319" s="204"/>
      <c r="P319" s="204"/>
      <c r="Q319" s="204"/>
      <c r="R319" s="204"/>
      <c r="S319" s="204"/>
      <c r="T319" s="205"/>
      <c r="AT319" s="206" t="s">
        <v>147</v>
      </c>
      <c r="AU319" s="206" t="s">
        <v>83</v>
      </c>
      <c r="AV319" s="13" t="s">
        <v>83</v>
      </c>
      <c r="AW319" s="13" t="s">
        <v>35</v>
      </c>
      <c r="AX319" s="13" t="s">
        <v>73</v>
      </c>
      <c r="AY319" s="206" t="s">
        <v>134</v>
      </c>
    </row>
    <row r="320" spans="1:65" s="13" customFormat="1" ht="11.25">
      <c r="B320" s="196"/>
      <c r="C320" s="197"/>
      <c r="D320" s="189" t="s">
        <v>147</v>
      </c>
      <c r="E320" s="198" t="s">
        <v>28</v>
      </c>
      <c r="F320" s="199" t="s">
        <v>468</v>
      </c>
      <c r="G320" s="197"/>
      <c r="H320" s="200">
        <v>45.86</v>
      </c>
      <c r="I320" s="201"/>
      <c r="J320" s="197"/>
      <c r="K320" s="197"/>
      <c r="L320" s="202"/>
      <c r="M320" s="203"/>
      <c r="N320" s="204"/>
      <c r="O320" s="204"/>
      <c r="P320" s="204"/>
      <c r="Q320" s="204"/>
      <c r="R320" s="204"/>
      <c r="S320" s="204"/>
      <c r="T320" s="205"/>
      <c r="AT320" s="206" t="s">
        <v>147</v>
      </c>
      <c r="AU320" s="206" t="s">
        <v>83</v>
      </c>
      <c r="AV320" s="13" t="s">
        <v>83</v>
      </c>
      <c r="AW320" s="13" t="s">
        <v>35</v>
      </c>
      <c r="AX320" s="13" t="s">
        <v>73</v>
      </c>
      <c r="AY320" s="206" t="s">
        <v>134</v>
      </c>
    </row>
    <row r="321" spans="1:65" s="14" customFormat="1" ht="11.25">
      <c r="B321" s="207"/>
      <c r="C321" s="208"/>
      <c r="D321" s="189" t="s">
        <v>147</v>
      </c>
      <c r="E321" s="209" t="s">
        <v>28</v>
      </c>
      <c r="F321" s="210" t="s">
        <v>149</v>
      </c>
      <c r="G321" s="208"/>
      <c r="H321" s="211">
        <v>334.17</v>
      </c>
      <c r="I321" s="212"/>
      <c r="J321" s="208"/>
      <c r="K321" s="208"/>
      <c r="L321" s="213"/>
      <c r="M321" s="214"/>
      <c r="N321" s="215"/>
      <c r="O321" s="215"/>
      <c r="P321" s="215"/>
      <c r="Q321" s="215"/>
      <c r="R321" s="215"/>
      <c r="S321" s="215"/>
      <c r="T321" s="216"/>
      <c r="AT321" s="217" t="s">
        <v>147</v>
      </c>
      <c r="AU321" s="217" t="s">
        <v>83</v>
      </c>
      <c r="AV321" s="14" t="s">
        <v>141</v>
      </c>
      <c r="AW321" s="14" t="s">
        <v>35</v>
      </c>
      <c r="AX321" s="14" t="s">
        <v>81</v>
      </c>
      <c r="AY321" s="217" t="s">
        <v>134</v>
      </c>
    </row>
    <row r="322" spans="1:65" s="13" customFormat="1" ht="11.25">
      <c r="B322" s="196"/>
      <c r="C322" s="197"/>
      <c r="D322" s="189" t="s">
        <v>147</v>
      </c>
      <c r="E322" s="197"/>
      <c r="F322" s="199" t="s">
        <v>469</v>
      </c>
      <c r="G322" s="197"/>
      <c r="H322" s="200">
        <v>340.85300000000001</v>
      </c>
      <c r="I322" s="201"/>
      <c r="J322" s="197"/>
      <c r="K322" s="197"/>
      <c r="L322" s="202"/>
      <c r="M322" s="203"/>
      <c r="N322" s="204"/>
      <c r="O322" s="204"/>
      <c r="P322" s="204"/>
      <c r="Q322" s="204"/>
      <c r="R322" s="204"/>
      <c r="S322" s="204"/>
      <c r="T322" s="205"/>
      <c r="AT322" s="206" t="s">
        <v>147</v>
      </c>
      <c r="AU322" s="206" t="s">
        <v>83</v>
      </c>
      <c r="AV322" s="13" t="s">
        <v>83</v>
      </c>
      <c r="AW322" s="13" t="s">
        <v>4</v>
      </c>
      <c r="AX322" s="13" t="s">
        <v>81</v>
      </c>
      <c r="AY322" s="206" t="s">
        <v>134</v>
      </c>
    </row>
    <row r="323" spans="1:65" s="2" customFormat="1" ht="24.2" customHeight="1">
      <c r="A323" s="37"/>
      <c r="B323" s="38"/>
      <c r="C323" s="176">
        <v>45</v>
      </c>
      <c r="D323" s="176" t="s">
        <v>136</v>
      </c>
      <c r="E323" s="177" t="s">
        <v>471</v>
      </c>
      <c r="F323" s="178" t="s">
        <v>472</v>
      </c>
      <c r="G323" s="179" t="s">
        <v>262</v>
      </c>
      <c r="H323" s="180">
        <v>65.63</v>
      </c>
      <c r="I323" s="181"/>
      <c r="J323" s="182">
        <f>ROUND(I323*H323,2)</f>
        <v>0</v>
      </c>
      <c r="K323" s="178" t="s">
        <v>140</v>
      </c>
      <c r="L323" s="42"/>
      <c r="M323" s="183" t="s">
        <v>28</v>
      </c>
      <c r="N323" s="184" t="s">
        <v>44</v>
      </c>
      <c r="O323" s="67"/>
      <c r="P323" s="185">
        <f>O323*H323</f>
        <v>0</v>
      </c>
      <c r="Q323" s="185">
        <v>8.9219999999999994E-2</v>
      </c>
      <c r="R323" s="185">
        <f>Q323*H323</f>
        <v>5.8555085999999994</v>
      </c>
      <c r="S323" s="185">
        <v>0</v>
      </c>
      <c r="T323" s="186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187" t="s">
        <v>141</v>
      </c>
      <c r="AT323" s="187" t="s">
        <v>136</v>
      </c>
      <c r="AU323" s="187" t="s">
        <v>83</v>
      </c>
      <c r="AY323" s="20" t="s">
        <v>134</v>
      </c>
      <c r="BE323" s="188">
        <f>IF(N323="základní",J323,0)</f>
        <v>0</v>
      </c>
      <c r="BF323" s="188">
        <f>IF(N323="snížená",J323,0)</f>
        <v>0</v>
      </c>
      <c r="BG323" s="188">
        <f>IF(N323="zákl. přenesená",J323,0)</f>
        <v>0</v>
      </c>
      <c r="BH323" s="188">
        <f>IF(N323="sníž. přenesená",J323,0)</f>
        <v>0</v>
      </c>
      <c r="BI323" s="188">
        <f>IF(N323="nulová",J323,0)</f>
        <v>0</v>
      </c>
      <c r="BJ323" s="20" t="s">
        <v>81</v>
      </c>
      <c r="BK323" s="188">
        <f>ROUND(I323*H323,2)</f>
        <v>0</v>
      </c>
      <c r="BL323" s="20" t="s">
        <v>141</v>
      </c>
      <c r="BM323" s="187" t="s">
        <v>473</v>
      </c>
    </row>
    <row r="324" spans="1:65" s="2" customFormat="1" ht="48.75">
      <c r="A324" s="37"/>
      <c r="B324" s="38"/>
      <c r="C324" s="39"/>
      <c r="D324" s="189" t="s">
        <v>143</v>
      </c>
      <c r="E324" s="39"/>
      <c r="F324" s="190" t="s">
        <v>474</v>
      </c>
      <c r="G324" s="39"/>
      <c r="H324" s="39"/>
      <c r="I324" s="191"/>
      <c r="J324" s="39"/>
      <c r="K324" s="39"/>
      <c r="L324" s="42"/>
      <c r="M324" s="192"/>
      <c r="N324" s="193"/>
      <c r="O324" s="67"/>
      <c r="P324" s="67"/>
      <c r="Q324" s="67"/>
      <c r="R324" s="67"/>
      <c r="S324" s="67"/>
      <c r="T324" s="68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20" t="s">
        <v>143</v>
      </c>
      <c r="AU324" s="20" t="s">
        <v>83</v>
      </c>
    </row>
    <row r="325" spans="1:65" s="2" customFormat="1" ht="11.25">
      <c r="A325" s="37"/>
      <c r="B325" s="38"/>
      <c r="C325" s="39"/>
      <c r="D325" s="194" t="s">
        <v>145</v>
      </c>
      <c r="E325" s="39"/>
      <c r="F325" s="195" t="s">
        <v>475</v>
      </c>
      <c r="G325" s="39"/>
      <c r="H325" s="39"/>
      <c r="I325" s="191"/>
      <c r="J325" s="39"/>
      <c r="K325" s="39"/>
      <c r="L325" s="42"/>
      <c r="M325" s="192"/>
      <c r="N325" s="193"/>
      <c r="O325" s="67"/>
      <c r="P325" s="67"/>
      <c r="Q325" s="67"/>
      <c r="R325" s="67"/>
      <c r="S325" s="67"/>
      <c r="T325" s="68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20" t="s">
        <v>145</v>
      </c>
      <c r="AU325" s="20" t="s">
        <v>83</v>
      </c>
    </row>
    <row r="326" spans="1:65" s="15" customFormat="1" ht="11.25">
      <c r="B326" s="218"/>
      <c r="C326" s="219"/>
      <c r="D326" s="189" t="s">
        <v>147</v>
      </c>
      <c r="E326" s="220" t="s">
        <v>28</v>
      </c>
      <c r="F326" s="221" t="s">
        <v>476</v>
      </c>
      <c r="G326" s="219"/>
      <c r="H326" s="220" t="s">
        <v>28</v>
      </c>
      <c r="I326" s="222"/>
      <c r="J326" s="219"/>
      <c r="K326" s="219"/>
      <c r="L326" s="223"/>
      <c r="M326" s="224"/>
      <c r="N326" s="225"/>
      <c r="O326" s="225"/>
      <c r="P326" s="225"/>
      <c r="Q326" s="225"/>
      <c r="R326" s="225"/>
      <c r="S326" s="225"/>
      <c r="T326" s="226"/>
      <c r="AT326" s="227" t="s">
        <v>147</v>
      </c>
      <c r="AU326" s="227" t="s">
        <v>83</v>
      </c>
      <c r="AV326" s="15" t="s">
        <v>81</v>
      </c>
      <c r="AW326" s="15" t="s">
        <v>35</v>
      </c>
      <c r="AX326" s="15" t="s">
        <v>73</v>
      </c>
      <c r="AY326" s="227" t="s">
        <v>134</v>
      </c>
    </row>
    <row r="327" spans="1:65" s="13" customFormat="1" ht="11.25">
      <c r="B327" s="196"/>
      <c r="C327" s="197"/>
      <c r="D327" s="189" t="s">
        <v>147</v>
      </c>
      <c r="E327" s="198" t="s">
        <v>28</v>
      </c>
      <c r="F327" s="199" t="s">
        <v>477</v>
      </c>
      <c r="G327" s="197"/>
      <c r="H327" s="200">
        <v>65.63</v>
      </c>
      <c r="I327" s="201"/>
      <c r="J327" s="197"/>
      <c r="K327" s="197"/>
      <c r="L327" s="202"/>
      <c r="M327" s="203"/>
      <c r="N327" s="204"/>
      <c r="O327" s="204"/>
      <c r="P327" s="204"/>
      <c r="Q327" s="204"/>
      <c r="R327" s="204"/>
      <c r="S327" s="204"/>
      <c r="T327" s="205"/>
      <c r="AT327" s="206" t="s">
        <v>147</v>
      </c>
      <c r="AU327" s="206" t="s">
        <v>83</v>
      </c>
      <c r="AV327" s="13" t="s">
        <v>83</v>
      </c>
      <c r="AW327" s="13" t="s">
        <v>35</v>
      </c>
      <c r="AX327" s="13" t="s">
        <v>81</v>
      </c>
      <c r="AY327" s="206" t="s">
        <v>134</v>
      </c>
    </row>
    <row r="328" spans="1:65" s="2" customFormat="1" ht="24.2" customHeight="1">
      <c r="A328" s="37"/>
      <c r="B328" s="38"/>
      <c r="C328" s="240">
        <v>46</v>
      </c>
      <c r="D328" s="240" t="s">
        <v>234</v>
      </c>
      <c r="E328" s="241" t="s">
        <v>479</v>
      </c>
      <c r="F328" s="242" t="s">
        <v>480</v>
      </c>
      <c r="G328" s="243" t="s">
        <v>262</v>
      </c>
      <c r="H328" s="244">
        <v>39.963999999999999</v>
      </c>
      <c r="I328" s="245"/>
      <c r="J328" s="246">
        <f>ROUND(I328*H328,2)</f>
        <v>0</v>
      </c>
      <c r="K328" s="242" t="s">
        <v>140</v>
      </c>
      <c r="L328" s="247"/>
      <c r="M328" s="248" t="s">
        <v>28</v>
      </c>
      <c r="N328" s="249" t="s">
        <v>44</v>
      </c>
      <c r="O328" s="67"/>
      <c r="P328" s="185">
        <f>O328*H328</f>
        <v>0</v>
      </c>
      <c r="Q328" s="185">
        <v>0.13100000000000001</v>
      </c>
      <c r="R328" s="185">
        <f>Q328*H328</f>
        <v>5.235284</v>
      </c>
      <c r="S328" s="185">
        <v>0</v>
      </c>
      <c r="T328" s="186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187" t="s">
        <v>197</v>
      </c>
      <c r="AT328" s="187" t="s">
        <v>234</v>
      </c>
      <c r="AU328" s="187" t="s">
        <v>83</v>
      </c>
      <c r="AY328" s="20" t="s">
        <v>134</v>
      </c>
      <c r="BE328" s="188">
        <f>IF(N328="základní",J328,0)</f>
        <v>0</v>
      </c>
      <c r="BF328" s="188">
        <f>IF(N328="snížená",J328,0)</f>
        <v>0</v>
      </c>
      <c r="BG328" s="188">
        <f>IF(N328="zákl. přenesená",J328,0)</f>
        <v>0</v>
      </c>
      <c r="BH328" s="188">
        <f>IF(N328="sníž. přenesená",J328,0)</f>
        <v>0</v>
      </c>
      <c r="BI328" s="188">
        <f>IF(N328="nulová",J328,0)</f>
        <v>0</v>
      </c>
      <c r="BJ328" s="20" t="s">
        <v>81</v>
      </c>
      <c r="BK328" s="188">
        <f>ROUND(I328*H328,2)</f>
        <v>0</v>
      </c>
      <c r="BL328" s="20" t="s">
        <v>141</v>
      </c>
      <c r="BM328" s="187" t="s">
        <v>481</v>
      </c>
    </row>
    <row r="329" spans="1:65" s="2" customFormat="1" ht="11.25">
      <c r="A329" s="37"/>
      <c r="B329" s="38"/>
      <c r="C329" s="39"/>
      <c r="D329" s="189" t="s">
        <v>143</v>
      </c>
      <c r="E329" s="39"/>
      <c r="F329" s="190" t="s">
        <v>480</v>
      </c>
      <c r="G329" s="39"/>
      <c r="H329" s="39"/>
      <c r="I329" s="191"/>
      <c r="J329" s="39"/>
      <c r="K329" s="39"/>
      <c r="L329" s="42"/>
      <c r="M329" s="192"/>
      <c r="N329" s="193"/>
      <c r="O329" s="67"/>
      <c r="P329" s="67"/>
      <c r="Q329" s="67"/>
      <c r="R329" s="67"/>
      <c r="S329" s="67"/>
      <c r="T329" s="68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20" t="s">
        <v>143</v>
      </c>
      <c r="AU329" s="20" t="s">
        <v>83</v>
      </c>
    </row>
    <row r="330" spans="1:65" s="13" customFormat="1" ht="11.25">
      <c r="B330" s="196"/>
      <c r="C330" s="197"/>
      <c r="D330" s="189" t="s">
        <v>147</v>
      </c>
      <c r="E330" s="198" t="s">
        <v>28</v>
      </c>
      <c r="F330" s="199" t="s">
        <v>482</v>
      </c>
      <c r="G330" s="197"/>
      <c r="H330" s="200">
        <v>38.799999999999997</v>
      </c>
      <c r="I330" s="201"/>
      <c r="J330" s="197"/>
      <c r="K330" s="197"/>
      <c r="L330" s="202"/>
      <c r="M330" s="203"/>
      <c r="N330" s="204"/>
      <c r="O330" s="204"/>
      <c r="P330" s="204"/>
      <c r="Q330" s="204"/>
      <c r="R330" s="204"/>
      <c r="S330" s="204"/>
      <c r="T330" s="205"/>
      <c r="AT330" s="206" t="s">
        <v>147</v>
      </c>
      <c r="AU330" s="206" t="s">
        <v>83</v>
      </c>
      <c r="AV330" s="13" t="s">
        <v>83</v>
      </c>
      <c r="AW330" s="13" t="s">
        <v>35</v>
      </c>
      <c r="AX330" s="13" t="s">
        <v>81</v>
      </c>
      <c r="AY330" s="206" t="s">
        <v>134</v>
      </c>
    </row>
    <row r="331" spans="1:65" s="13" customFormat="1" ht="11.25">
      <c r="B331" s="196"/>
      <c r="C331" s="197"/>
      <c r="D331" s="189" t="s">
        <v>147</v>
      </c>
      <c r="E331" s="197"/>
      <c r="F331" s="199" t="s">
        <v>483</v>
      </c>
      <c r="G331" s="197"/>
      <c r="H331" s="200">
        <v>39.963999999999999</v>
      </c>
      <c r="I331" s="201"/>
      <c r="J331" s="197"/>
      <c r="K331" s="197"/>
      <c r="L331" s="202"/>
      <c r="M331" s="203"/>
      <c r="N331" s="204"/>
      <c r="O331" s="204"/>
      <c r="P331" s="204"/>
      <c r="Q331" s="204"/>
      <c r="R331" s="204"/>
      <c r="S331" s="204"/>
      <c r="T331" s="205"/>
      <c r="AT331" s="206" t="s">
        <v>147</v>
      </c>
      <c r="AU331" s="206" t="s">
        <v>83</v>
      </c>
      <c r="AV331" s="13" t="s">
        <v>83</v>
      </c>
      <c r="AW331" s="13" t="s">
        <v>4</v>
      </c>
      <c r="AX331" s="13" t="s">
        <v>81</v>
      </c>
      <c r="AY331" s="206" t="s">
        <v>134</v>
      </c>
    </row>
    <row r="332" spans="1:65" s="2" customFormat="1" ht="24.2" customHeight="1">
      <c r="A332" s="37"/>
      <c r="B332" s="38"/>
      <c r="C332" s="240">
        <v>47</v>
      </c>
      <c r="D332" s="240" t="s">
        <v>234</v>
      </c>
      <c r="E332" s="241" t="s">
        <v>485</v>
      </c>
      <c r="F332" s="242" t="s">
        <v>486</v>
      </c>
      <c r="G332" s="243" t="s">
        <v>262</v>
      </c>
      <c r="H332" s="244">
        <v>27.635000000000002</v>
      </c>
      <c r="I332" s="245"/>
      <c r="J332" s="246">
        <f>ROUND(I332*H332,2)</f>
        <v>0</v>
      </c>
      <c r="K332" s="242" t="s">
        <v>28</v>
      </c>
      <c r="L332" s="247"/>
      <c r="M332" s="248" t="s">
        <v>28</v>
      </c>
      <c r="N332" s="249" t="s">
        <v>44</v>
      </c>
      <c r="O332" s="67"/>
      <c r="P332" s="185">
        <f>O332*H332</f>
        <v>0</v>
      </c>
      <c r="Q332" s="185">
        <v>0.13800000000000001</v>
      </c>
      <c r="R332" s="185">
        <f>Q332*H332</f>
        <v>3.8136300000000007</v>
      </c>
      <c r="S332" s="185">
        <v>0</v>
      </c>
      <c r="T332" s="186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87" t="s">
        <v>197</v>
      </c>
      <c r="AT332" s="187" t="s">
        <v>234</v>
      </c>
      <c r="AU332" s="187" t="s">
        <v>83</v>
      </c>
      <c r="AY332" s="20" t="s">
        <v>134</v>
      </c>
      <c r="BE332" s="188">
        <f>IF(N332="základní",J332,0)</f>
        <v>0</v>
      </c>
      <c r="BF332" s="188">
        <f>IF(N332="snížená",J332,0)</f>
        <v>0</v>
      </c>
      <c r="BG332" s="188">
        <f>IF(N332="zákl. přenesená",J332,0)</f>
        <v>0</v>
      </c>
      <c r="BH332" s="188">
        <f>IF(N332="sníž. přenesená",J332,0)</f>
        <v>0</v>
      </c>
      <c r="BI332" s="188">
        <f>IF(N332="nulová",J332,0)</f>
        <v>0</v>
      </c>
      <c r="BJ332" s="20" t="s">
        <v>81</v>
      </c>
      <c r="BK332" s="188">
        <f>ROUND(I332*H332,2)</f>
        <v>0</v>
      </c>
      <c r="BL332" s="20" t="s">
        <v>141</v>
      </c>
      <c r="BM332" s="187" t="s">
        <v>487</v>
      </c>
    </row>
    <row r="333" spans="1:65" s="2" customFormat="1" ht="19.5">
      <c r="A333" s="37"/>
      <c r="B333" s="38"/>
      <c r="C333" s="39"/>
      <c r="D333" s="189" t="s">
        <v>143</v>
      </c>
      <c r="E333" s="39"/>
      <c r="F333" s="190" t="s">
        <v>486</v>
      </c>
      <c r="G333" s="39"/>
      <c r="H333" s="39"/>
      <c r="I333" s="191"/>
      <c r="J333" s="39"/>
      <c r="K333" s="39"/>
      <c r="L333" s="42"/>
      <c r="M333" s="192"/>
      <c r="N333" s="193"/>
      <c r="O333" s="67"/>
      <c r="P333" s="67"/>
      <c r="Q333" s="67"/>
      <c r="R333" s="67"/>
      <c r="S333" s="67"/>
      <c r="T333" s="68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20" t="s">
        <v>143</v>
      </c>
      <c r="AU333" s="20" t="s">
        <v>83</v>
      </c>
    </row>
    <row r="334" spans="1:65" s="13" customFormat="1" ht="11.25">
      <c r="B334" s="196"/>
      <c r="C334" s="197"/>
      <c r="D334" s="189" t="s">
        <v>147</v>
      </c>
      <c r="E334" s="198" t="s">
        <v>28</v>
      </c>
      <c r="F334" s="199" t="s">
        <v>488</v>
      </c>
      <c r="G334" s="197"/>
      <c r="H334" s="200">
        <v>26.83</v>
      </c>
      <c r="I334" s="201"/>
      <c r="J334" s="197"/>
      <c r="K334" s="197"/>
      <c r="L334" s="202"/>
      <c r="M334" s="203"/>
      <c r="N334" s="204"/>
      <c r="O334" s="204"/>
      <c r="P334" s="204"/>
      <c r="Q334" s="204"/>
      <c r="R334" s="204"/>
      <c r="S334" s="204"/>
      <c r="T334" s="205"/>
      <c r="AT334" s="206" t="s">
        <v>147</v>
      </c>
      <c r="AU334" s="206" t="s">
        <v>83</v>
      </c>
      <c r="AV334" s="13" t="s">
        <v>83</v>
      </c>
      <c r="AW334" s="13" t="s">
        <v>35</v>
      </c>
      <c r="AX334" s="13" t="s">
        <v>81</v>
      </c>
      <c r="AY334" s="206" t="s">
        <v>134</v>
      </c>
    </row>
    <row r="335" spans="1:65" s="13" customFormat="1" ht="11.25">
      <c r="B335" s="196"/>
      <c r="C335" s="197"/>
      <c r="D335" s="189" t="s">
        <v>147</v>
      </c>
      <c r="E335" s="197"/>
      <c r="F335" s="199" t="s">
        <v>489</v>
      </c>
      <c r="G335" s="197"/>
      <c r="H335" s="200">
        <v>27.635000000000002</v>
      </c>
      <c r="I335" s="201"/>
      <c r="J335" s="197"/>
      <c r="K335" s="197"/>
      <c r="L335" s="202"/>
      <c r="M335" s="203"/>
      <c r="N335" s="204"/>
      <c r="O335" s="204"/>
      <c r="P335" s="204"/>
      <c r="Q335" s="204"/>
      <c r="R335" s="204"/>
      <c r="S335" s="204"/>
      <c r="T335" s="205"/>
      <c r="AT335" s="206" t="s">
        <v>147</v>
      </c>
      <c r="AU335" s="206" t="s">
        <v>83</v>
      </c>
      <c r="AV335" s="13" t="s">
        <v>83</v>
      </c>
      <c r="AW335" s="13" t="s">
        <v>4</v>
      </c>
      <c r="AX335" s="13" t="s">
        <v>81</v>
      </c>
      <c r="AY335" s="206" t="s">
        <v>134</v>
      </c>
    </row>
    <row r="336" spans="1:65" s="2" customFormat="1" ht="33" customHeight="1">
      <c r="A336" s="37"/>
      <c r="B336" s="38"/>
      <c r="C336" s="176">
        <v>48</v>
      </c>
      <c r="D336" s="176" t="s">
        <v>136</v>
      </c>
      <c r="E336" s="177" t="s">
        <v>491</v>
      </c>
      <c r="F336" s="178" t="s">
        <v>492</v>
      </c>
      <c r="G336" s="179" t="s">
        <v>262</v>
      </c>
      <c r="H336" s="180">
        <v>1061.04</v>
      </c>
      <c r="I336" s="181"/>
      <c r="J336" s="182">
        <f>ROUND(I336*H336,2)</f>
        <v>0</v>
      </c>
      <c r="K336" s="178" t="s">
        <v>140</v>
      </c>
      <c r="L336" s="42"/>
      <c r="M336" s="183" t="s">
        <v>28</v>
      </c>
      <c r="N336" s="184" t="s">
        <v>44</v>
      </c>
      <c r="O336" s="67"/>
      <c r="P336" s="185">
        <f>O336*H336</f>
        <v>0</v>
      </c>
      <c r="Q336" s="185">
        <v>8.9219999999999994E-2</v>
      </c>
      <c r="R336" s="185">
        <f>Q336*H336</f>
        <v>94.665988799999994</v>
      </c>
      <c r="S336" s="185">
        <v>0</v>
      </c>
      <c r="T336" s="186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187" t="s">
        <v>141</v>
      </c>
      <c r="AT336" s="187" t="s">
        <v>136</v>
      </c>
      <c r="AU336" s="187" t="s">
        <v>83</v>
      </c>
      <c r="AY336" s="20" t="s">
        <v>134</v>
      </c>
      <c r="BE336" s="188">
        <f>IF(N336="základní",J336,0)</f>
        <v>0</v>
      </c>
      <c r="BF336" s="188">
        <f>IF(N336="snížená",J336,0)</f>
        <v>0</v>
      </c>
      <c r="BG336" s="188">
        <f>IF(N336="zákl. přenesená",J336,0)</f>
        <v>0</v>
      </c>
      <c r="BH336" s="188">
        <f>IF(N336="sníž. přenesená",J336,0)</f>
        <v>0</v>
      </c>
      <c r="BI336" s="188">
        <f>IF(N336="nulová",J336,0)</f>
        <v>0</v>
      </c>
      <c r="BJ336" s="20" t="s">
        <v>81</v>
      </c>
      <c r="BK336" s="188">
        <f>ROUND(I336*H336,2)</f>
        <v>0</v>
      </c>
      <c r="BL336" s="20" t="s">
        <v>141</v>
      </c>
      <c r="BM336" s="187" t="s">
        <v>493</v>
      </c>
    </row>
    <row r="337" spans="1:65" s="2" customFormat="1" ht="48.75">
      <c r="A337" s="37"/>
      <c r="B337" s="38"/>
      <c r="C337" s="39"/>
      <c r="D337" s="189" t="s">
        <v>143</v>
      </c>
      <c r="E337" s="39"/>
      <c r="F337" s="190" t="s">
        <v>494</v>
      </c>
      <c r="G337" s="39"/>
      <c r="H337" s="39"/>
      <c r="I337" s="191"/>
      <c r="J337" s="39"/>
      <c r="K337" s="39"/>
      <c r="L337" s="42"/>
      <c r="M337" s="192"/>
      <c r="N337" s="193"/>
      <c r="O337" s="67"/>
      <c r="P337" s="67"/>
      <c r="Q337" s="67"/>
      <c r="R337" s="67"/>
      <c r="S337" s="67"/>
      <c r="T337" s="68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20" t="s">
        <v>143</v>
      </c>
      <c r="AU337" s="20" t="s">
        <v>83</v>
      </c>
    </row>
    <row r="338" spans="1:65" s="2" customFormat="1" ht="11.25">
      <c r="A338" s="37"/>
      <c r="B338" s="38"/>
      <c r="C338" s="39"/>
      <c r="D338" s="194" t="s">
        <v>145</v>
      </c>
      <c r="E338" s="39"/>
      <c r="F338" s="195" t="s">
        <v>495</v>
      </c>
      <c r="G338" s="39"/>
      <c r="H338" s="39"/>
      <c r="I338" s="191"/>
      <c r="J338" s="39"/>
      <c r="K338" s="39"/>
      <c r="L338" s="42"/>
      <c r="M338" s="192"/>
      <c r="N338" s="193"/>
      <c r="O338" s="67"/>
      <c r="P338" s="67"/>
      <c r="Q338" s="67"/>
      <c r="R338" s="67"/>
      <c r="S338" s="67"/>
      <c r="T338" s="68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20" t="s">
        <v>145</v>
      </c>
      <c r="AU338" s="20" t="s">
        <v>83</v>
      </c>
    </row>
    <row r="339" spans="1:65" s="15" customFormat="1" ht="11.25">
      <c r="B339" s="218"/>
      <c r="C339" s="219"/>
      <c r="D339" s="189" t="s">
        <v>147</v>
      </c>
      <c r="E339" s="220" t="s">
        <v>28</v>
      </c>
      <c r="F339" s="221" t="s">
        <v>476</v>
      </c>
      <c r="G339" s="219"/>
      <c r="H339" s="220" t="s">
        <v>28</v>
      </c>
      <c r="I339" s="222"/>
      <c r="J339" s="219"/>
      <c r="K339" s="219"/>
      <c r="L339" s="223"/>
      <c r="M339" s="224"/>
      <c r="N339" s="225"/>
      <c r="O339" s="225"/>
      <c r="P339" s="225"/>
      <c r="Q339" s="225"/>
      <c r="R339" s="225"/>
      <c r="S339" s="225"/>
      <c r="T339" s="226"/>
      <c r="AT339" s="227" t="s">
        <v>147</v>
      </c>
      <c r="AU339" s="227" t="s">
        <v>83</v>
      </c>
      <c r="AV339" s="15" t="s">
        <v>81</v>
      </c>
      <c r="AW339" s="15" t="s">
        <v>35</v>
      </c>
      <c r="AX339" s="15" t="s">
        <v>73</v>
      </c>
      <c r="AY339" s="227" t="s">
        <v>134</v>
      </c>
    </row>
    <row r="340" spans="1:65" s="13" customFormat="1" ht="11.25">
      <c r="B340" s="196"/>
      <c r="C340" s="197"/>
      <c r="D340" s="189" t="s">
        <v>147</v>
      </c>
      <c r="E340" s="198" t="s">
        <v>28</v>
      </c>
      <c r="F340" s="199" t="s">
        <v>496</v>
      </c>
      <c r="G340" s="197"/>
      <c r="H340" s="200">
        <v>1061.04</v>
      </c>
      <c r="I340" s="201"/>
      <c r="J340" s="197"/>
      <c r="K340" s="197"/>
      <c r="L340" s="202"/>
      <c r="M340" s="203"/>
      <c r="N340" s="204"/>
      <c r="O340" s="204"/>
      <c r="P340" s="204"/>
      <c r="Q340" s="204"/>
      <c r="R340" s="204"/>
      <c r="S340" s="204"/>
      <c r="T340" s="205"/>
      <c r="AT340" s="206" t="s">
        <v>147</v>
      </c>
      <c r="AU340" s="206" t="s">
        <v>83</v>
      </c>
      <c r="AV340" s="13" t="s">
        <v>83</v>
      </c>
      <c r="AW340" s="13" t="s">
        <v>35</v>
      </c>
      <c r="AX340" s="13" t="s">
        <v>81</v>
      </c>
      <c r="AY340" s="206" t="s">
        <v>134</v>
      </c>
    </row>
    <row r="341" spans="1:65" s="2" customFormat="1" ht="24.2" customHeight="1">
      <c r="A341" s="37"/>
      <c r="B341" s="38"/>
      <c r="C341" s="240">
        <v>49</v>
      </c>
      <c r="D341" s="240" t="s">
        <v>234</v>
      </c>
      <c r="E341" s="241" t="s">
        <v>498</v>
      </c>
      <c r="F341" s="242" t="s">
        <v>499</v>
      </c>
      <c r="G341" s="243" t="s">
        <v>262</v>
      </c>
      <c r="H341" s="244">
        <v>1071.6500000000001</v>
      </c>
      <c r="I341" s="245"/>
      <c r="J341" s="246">
        <f>ROUND(I341*H341,2)</f>
        <v>0</v>
      </c>
      <c r="K341" s="242" t="s">
        <v>140</v>
      </c>
      <c r="L341" s="247"/>
      <c r="M341" s="248" t="s">
        <v>28</v>
      </c>
      <c r="N341" s="249" t="s">
        <v>44</v>
      </c>
      <c r="O341" s="67"/>
      <c r="P341" s="185">
        <f>O341*H341</f>
        <v>0</v>
      </c>
      <c r="Q341" s="185">
        <v>0.13200000000000001</v>
      </c>
      <c r="R341" s="185">
        <f>Q341*H341</f>
        <v>141.45780000000002</v>
      </c>
      <c r="S341" s="185">
        <v>0</v>
      </c>
      <c r="T341" s="186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87" t="s">
        <v>197</v>
      </c>
      <c r="AT341" s="187" t="s">
        <v>234</v>
      </c>
      <c r="AU341" s="187" t="s">
        <v>83</v>
      </c>
      <c r="AY341" s="20" t="s">
        <v>134</v>
      </c>
      <c r="BE341" s="188">
        <f>IF(N341="základní",J341,0)</f>
        <v>0</v>
      </c>
      <c r="BF341" s="188">
        <f>IF(N341="snížená",J341,0)</f>
        <v>0</v>
      </c>
      <c r="BG341" s="188">
        <f>IF(N341="zákl. přenesená",J341,0)</f>
        <v>0</v>
      </c>
      <c r="BH341" s="188">
        <f>IF(N341="sníž. přenesená",J341,0)</f>
        <v>0</v>
      </c>
      <c r="BI341" s="188">
        <f>IF(N341="nulová",J341,0)</f>
        <v>0</v>
      </c>
      <c r="BJ341" s="20" t="s">
        <v>81</v>
      </c>
      <c r="BK341" s="188">
        <f>ROUND(I341*H341,2)</f>
        <v>0</v>
      </c>
      <c r="BL341" s="20" t="s">
        <v>141</v>
      </c>
      <c r="BM341" s="187" t="s">
        <v>500</v>
      </c>
    </row>
    <row r="342" spans="1:65" s="2" customFormat="1" ht="11.25">
      <c r="A342" s="37"/>
      <c r="B342" s="38"/>
      <c r="C342" s="39"/>
      <c r="D342" s="189" t="s">
        <v>143</v>
      </c>
      <c r="E342" s="39"/>
      <c r="F342" s="190" t="s">
        <v>499</v>
      </c>
      <c r="G342" s="39"/>
      <c r="H342" s="39"/>
      <c r="I342" s="191"/>
      <c r="J342" s="39"/>
      <c r="K342" s="39"/>
      <c r="L342" s="42"/>
      <c r="M342" s="192"/>
      <c r="N342" s="193"/>
      <c r="O342" s="67"/>
      <c r="P342" s="67"/>
      <c r="Q342" s="67"/>
      <c r="R342" s="67"/>
      <c r="S342" s="67"/>
      <c r="T342" s="68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20" t="s">
        <v>143</v>
      </c>
      <c r="AU342" s="20" t="s">
        <v>83</v>
      </c>
    </row>
    <row r="343" spans="1:65" s="15" customFormat="1" ht="11.25">
      <c r="B343" s="218"/>
      <c r="C343" s="219"/>
      <c r="D343" s="189" t="s">
        <v>147</v>
      </c>
      <c r="E343" s="220" t="s">
        <v>28</v>
      </c>
      <c r="F343" s="221" t="s">
        <v>476</v>
      </c>
      <c r="G343" s="219"/>
      <c r="H343" s="220" t="s">
        <v>28</v>
      </c>
      <c r="I343" s="222"/>
      <c r="J343" s="219"/>
      <c r="K343" s="219"/>
      <c r="L343" s="223"/>
      <c r="M343" s="224"/>
      <c r="N343" s="225"/>
      <c r="O343" s="225"/>
      <c r="P343" s="225"/>
      <c r="Q343" s="225"/>
      <c r="R343" s="225"/>
      <c r="S343" s="225"/>
      <c r="T343" s="226"/>
      <c r="AT343" s="227" t="s">
        <v>147</v>
      </c>
      <c r="AU343" s="227" t="s">
        <v>83</v>
      </c>
      <c r="AV343" s="15" t="s">
        <v>81</v>
      </c>
      <c r="AW343" s="15" t="s">
        <v>35</v>
      </c>
      <c r="AX343" s="15" t="s">
        <v>73</v>
      </c>
      <c r="AY343" s="227" t="s">
        <v>134</v>
      </c>
    </row>
    <row r="344" spans="1:65" s="13" customFormat="1" ht="11.25">
      <c r="B344" s="196"/>
      <c r="C344" s="197"/>
      <c r="D344" s="189" t="s">
        <v>147</v>
      </c>
      <c r="E344" s="198" t="s">
        <v>28</v>
      </c>
      <c r="F344" s="199" t="s">
        <v>496</v>
      </c>
      <c r="G344" s="197"/>
      <c r="H344" s="200">
        <v>1061.04</v>
      </c>
      <c r="I344" s="201"/>
      <c r="J344" s="197"/>
      <c r="K344" s="197"/>
      <c r="L344" s="202"/>
      <c r="M344" s="203"/>
      <c r="N344" s="204"/>
      <c r="O344" s="204"/>
      <c r="P344" s="204"/>
      <c r="Q344" s="204"/>
      <c r="R344" s="204"/>
      <c r="S344" s="204"/>
      <c r="T344" s="205"/>
      <c r="AT344" s="206" t="s">
        <v>147</v>
      </c>
      <c r="AU344" s="206" t="s">
        <v>83</v>
      </c>
      <c r="AV344" s="13" t="s">
        <v>83</v>
      </c>
      <c r="AW344" s="13" t="s">
        <v>35</v>
      </c>
      <c r="AX344" s="13" t="s">
        <v>81</v>
      </c>
      <c r="AY344" s="206" t="s">
        <v>134</v>
      </c>
    </row>
    <row r="345" spans="1:65" s="13" customFormat="1" ht="11.25">
      <c r="B345" s="196"/>
      <c r="C345" s="197"/>
      <c r="D345" s="189" t="s">
        <v>147</v>
      </c>
      <c r="E345" s="197"/>
      <c r="F345" s="199" t="s">
        <v>501</v>
      </c>
      <c r="G345" s="197"/>
      <c r="H345" s="200">
        <v>1071.6500000000001</v>
      </c>
      <c r="I345" s="201"/>
      <c r="J345" s="197"/>
      <c r="K345" s="197"/>
      <c r="L345" s="202"/>
      <c r="M345" s="203"/>
      <c r="N345" s="204"/>
      <c r="O345" s="204"/>
      <c r="P345" s="204"/>
      <c r="Q345" s="204"/>
      <c r="R345" s="204"/>
      <c r="S345" s="204"/>
      <c r="T345" s="205"/>
      <c r="AT345" s="206" t="s">
        <v>147</v>
      </c>
      <c r="AU345" s="206" t="s">
        <v>83</v>
      </c>
      <c r="AV345" s="13" t="s">
        <v>83</v>
      </c>
      <c r="AW345" s="13" t="s">
        <v>4</v>
      </c>
      <c r="AX345" s="13" t="s">
        <v>81</v>
      </c>
      <c r="AY345" s="206" t="s">
        <v>134</v>
      </c>
    </row>
    <row r="346" spans="1:65" s="2" customFormat="1" ht="24.2" customHeight="1">
      <c r="A346" s="37"/>
      <c r="B346" s="38"/>
      <c r="C346" s="176">
        <v>50</v>
      </c>
      <c r="D346" s="176" t="s">
        <v>136</v>
      </c>
      <c r="E346" s="177" t="s">
        <v>503</v>
      </c>
      <c r="F346" s="178" t="s">
        <v>504</v>
      </c>
      <c r="G346" s="179" t="s">
        <v>262</v>
      </c>
      <c r="H346" s="180">
        <v>103.86</v>
      </c>
      <c r="I346" s="181"/>
      <c r="J346" s="182">
        <f>ROUND(I346*H346,2)</f>
        <v>0</v>
      </c>
      <c r="K346" s="178" t="s">
        <v>140</v>
      </c>
      <c r="L346" s="42"/>
      <c r="M346" s="183" t="s">
        <v>28</v>
      </c>
      <c r="N346" s="184" t="s">
        <v>44</v>
      </c>
      <c r="O346" s="67"/>
      <c r="P346" s="185">
        <f>O346*H346</f>
        <v>0</v>
      </c>
      <c r="Q346" s="185">
        <v>0.11162</v>
      </c>
      <c r="R346" s="185">
        <f>Q346*H346</f>
        <v>11.5928532</v>
      </c>
      <c r="S346" s="185">
        <v>0</v>
      </c>
      <c r="T346" s="186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87" t="s">
        <v>141</v>
      </c>
      <c r="AT346" s="187" t="s">
        <v>136</v>
      </c>
      <c r="AU346" s="187" t="s">
        <v>83</v>
      </c>
      <c r="AY346" s="20" t="s">
        <v>134</v>
      </c>
      <c r="BE346" s="188">
        <f>IF(N346="základní",J346,0)</f>
        <v>0</v>
      </c>
      <c r="BF346" s="188">
        <f>IF(N346="snížená",J346,0)</f>
        <v>0</v>
      </c>
      <c r="BG346" s="188">
        <f>IF(N346="zákl. přenesená",J346,0)</f>
        <v>0</v>
      </c>
      <c r="BH346" s="188">
        <f>IF(N346="sníž. přenesená",J346,0)</f>
        <v>0</v>
      </c>
      <c r="BI346" s="188">
        <f>IF(N346="nulová",J346,0)</f>
        <v>0</v>
      </c>
      <c r="BJ346" s="20" t="s">
        <v>81</v>
      </c>
      <c r="BK346" s="188">
        <f>ROUND(I346*H346,2)</f>
        <v>0</v>
      </c>
      <c r="BL346" s="20" t="s">
        <v>141</v>
      </c>
      <c r="BM346" s="187" t="s">
        <v>505</v>
      </c>
    </row>
    <row r="347" spans="1:65" s="2" customFormat="1" ht="48.75">
      <c r="A347" s="37"/>
      <c r="B347" s="38"/>
      <c r="C347" s="39"/>
      <c r="D347" s="189" t="s">
        <v>143</v>
      </c>
      <c r="E347" s="39"/>
      <c r="F347" s="190" t="s">
        <v>506</v>
      </c>
      <c r="G347" s="39"/>
      <c r="H347" s="39"/>
      <c r="I347" s="191"/>
      <c r="J347" s="39"/>
      <c r="K347" s="39"/>
      <c r="L347" s="42"/>
      <c r="M347" s="192"/>
      <c r="N347" s="193"/>
      <c r="O347" s="67"/>
      <c r="P347" s="67"/>
      <c r="Q347" s="67"/>
      <c r="R347" s="67"/>
      <c r="S347" s="67"/>
      <c r="T347" s="68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20" t="s">
        <v>143</v>
      </c>
      <c r="AU347" s="20" t="s">
        <v>83</v>
      </c>
    </row>
    <row r="348" spans="1:65" s="2" customFormat="1" ht="11.25">
      <c r="A348" s="37"/>
      <c r="B348" s="38"/>
      <c r="C348" s="39"/>
      <c r="D348" s="194" t="s">
        <v>145</v>
      </c>
      <c r="E348" s="39"/>
      <c r="F348" s="195" t="s">
        <v>507</v>
      </c>
      <c r="G348" s="39"/>
      <c r="H348" s="39"/>
      <c r="I348" s="191"/>
      <c r="J348" s="39"/>
      <c r="K348" s="39"/>
      <c r="L348" s="42"/>
      <c r="M348" s="192"/>
      <c r="N348" s="193"/>
      <c r="O348" s="67"/>
      <c r="P348" s="67"/>
      <c r="Q348" s="67"/>
      <c r="R348" s="67"/>
      <c r="S348" s="67"/>
      <c r="T348" s="68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20" t="s">
        <v>145</v>
      </c>
      <c r="AU348" s="20" t="s">
        <v>83</v>
      </c>
    </row>
    <row r="349" spans="1:65" s="13" customFormat="1" ht="11.25">
      <c r="B349" s="196"/>
      <c r="C349" s="197"/>
      <c r="D349" s="189" t="s">
        <v>147</v>
      </c>
      <c r="E349" s="198" t="s">
        <v>28</v>
      </c>
      <c r="F349" s="199" t="s">
        <v>508</v>
      </c>
      <c r="G349" s="197"/>
      <c r="H349" s="200">
        <v>7.73</v>
      </c>
      <c r="I349" s="201"/>
      <c r="J349" s="197"/>
      <c r="K349" s="197"/>
      <c r="L349" s="202"/>
      <c r="M349" s="203"/>
      <c r="N349" s="204"/>
      <c r="O349" s="204"/>
      <c r="P349" s="204"/>
      <c r="Q349" s="204"/>
      <c r="R349" s="204"/>
      <c r="S349" s="204"/>
      <c r="T349" s="205"/>
      <c r="AT349" s="206" t="s">
        <v>147</v>
      </c>
      <c r="AU349" s="206" t="s">
        <v>83</v>
      </c>
      <c r="AV349" s="13" t="s">
        <v>83</v>
      </c>
      <c r="AW349" s="13" t="s">
        <v>35</v>
      </c>
      <c r="AX349" s="13" t="s">
        <v>73</v>
      </c>
      <c r="AY349" s="206" t="s">
        <v>134</v>
      </c>
    </row>
    <row r="350" spans="1:65" s="13" customFormat="1" ht="11.25">
      <c r="B350" s="196"/>
      <c r="C350" s="197"/>
      <c r="D350" s="189" t="s">
        <v>147</v>
      </c>
      <c r="E350" s="198" t="s">
        <v>28</v>
      </c>
      <c r="F350" s="199" t="s">
        <v>509</v>
      </c>
      <c r="G350" s="197"/>
      <c r="H350" s="200">
        <v>96.13</v>
      </c>
      <c r="I350" s="201"/>
      <c r="J350" s="197"/>
      <c r="K350" s="197"/>
      <c r="L350" s="202"/>
      <c r="M350" s="203"/>
      <c r="N350" s="204"/>
      <c r="O350" s="204"/>
      <c r="P350" s="204"/>
      <c r="Q350" s="204"/>
      <c r="R350" s="204"/>
      <c r="S350" s="204"/>
      <c r="T350" s="205"/>
      <c r="AT350" s="206" t="s">
        <v>147</v>
      </c>
      <c r="AU350" s="206" t="s">
        <v>83</v>
      </c>
      <c r="AV350" s="13" t="s">
        <v>83</v>
      </c>
      <c r="AW350" s="13" t="s">
        <v>35</v>
      </c>
      <c r="AX350" s="13" t="s">
        <v>73</v>
      </c>
      <c r="AY350" s="206" t="s">
        <v>134</v>
      </c>
    </row>
    <row r="351" spans="1:65" s="14" customFormat="1" ht="11.25">
      <c r="B351" s="207"/>
      <c r="C351" s="208"/>
      <c r="D351" s="189" t="s">
        <v>147</v>
      </c>
      <c r="E351" s="209" t="s">
        <v>28</v>
      </c>
      <c r="F351" s="210" t="s">
        <v>149</v>
      </c>
      <c r="G351" s="208"/>
      <c r="H351" s="211">
        <v>103.86</v>
      </c>
      <c r="I351" s="212"/>
      <c r="J351" s="208"/>
      <c r="K351" s="208"/>
      <c r="L351" s="213"/>
      <c r="M351" s="214"/>
      <c r="N351" s="215"/>
      <c r="O351" s="215"/>
      <c r="P351" s="215"/>
      <c r="Q351" s="215"/>
      <c r="R351" s="215"/>
      <c r="S351" s="215"/>
      <c r="T351" s="216"/>
      <c r="AT351" s="217" t="s">
        <v>147</v>
      </c>
      <c r="AU351" s="217" t="s">
        <v>83</v>
      </c>
      <c r="AV351" s="14" t="s">
        <v>141</v>
      </c>
      <c r="AW351" s="14" t="s">
        <v>35</v>
      </c>
      <c r="AX351" s="14" t="s">
        <v>81</v>
      </c>
      <c r="AY351" s="217" t="s">
        <v>134</v>
      </c>
    </row>
    <row r="352" spans="1:65" s="2" customFormat="1" ht="24.2" customHeight="1">
      <c r="A352" s="37"/>
      <c r="B352" s="38"/>
      <c r="C352" s="240">
        <v>51</v>
      </c>
      <c r="D352" s="240" t="s">
        <v>234</v>
      </c>
      <c r="E352" s="241" t="s">
        <v>511</v>
      </c>
      <c r="F352" s="242" t="s">
        <v>512</v>
      </c>
      <c r="G352" s="243" t="s">
        <v>262</v>
      </c>
      <c r="H352" s="244">
        <v>52.323999999999998</v>
      </c>
      <c r="I352" s="245"/>
      <c r="J352" s="246">
        <f>ROUND(I352*H352,2)</f>
        <v>0</v>
      </c>
      <c r="K352" s="242" t="s">
        <v>140</v>
      </c>
      <c r="L352" s="247"/>
      <c r="M352" s="248" t="s">
        <v>28</v>
      </c>
      <c r="N352" s="249" t="s">
        <v>44</v>
      </c>
      <c r="O352" s="67"/>
      <c r="P352" s="185">
        <f>O352*H352</f>
        <v>0</v>
      </c>
      <c r="Q352" s="185">
        <v>0.17499999999999999</v>
      </c>
      <c r="R352" s="185">
        <f>Q352*H352</f>
        <v>9.156699999999999</v>
      </c>
      <c r="S352" s="185">
        <v>0</v>
      </c>
      <c r="T352" s="186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187" t="s">
        <v>197</v>
      </c>
      <c r="AT352" s="187" t="s">
        <v>234</v>
      </c>
      <c r="AU352" s="187" t="s">
        <v>83</v>
      </c>
      <c r="AY352" s="20" t="s">
        <v>134</v>
      </c>
      <c r="BE352" s="188">
        <f>IF(N352="základní",J352,0)</f>
        <v>0</v>
      </c>
      <c r="BF352" s="188">
        <f>IF(N352="snížená",J352,0)</f>
        <v>0</v>
      </c>
      <c r="BG352" s="188">
        <f>IF(N352="zákl. přenesená",J352,0)</f>
        <v>0</v>
      </c>
      <c r="BH352" s="188">
        <f>IF(N352="sníž. přenesená",J352,0)</f>
        <v>0</v>
      </c>
      <c r="BI352" s="188">
        <f>IF(N352="nulová",J352,0)</f>
        <v>0</v>
      </c>
      <c r="BJ352" s="20" t="s">
        <v>81</v>
      </c>
      <c r="BK352" s="188">
        <f>ROUND(I352*H352,2)</f>
        <v>0</v>
      </c>
      <c r="BL352" s="20" t="s">
        <v>141</v>
      </c>
      <c r="BM352" s="187" t="s">
        <v>513</v>
      </c>
    </row>
    <row r="353" spans="1:65" s="2" customFormat="1" ht="11.25">
      <c r="A353" s="37"/>
      <c r="B353" s="38"/>
      <c r="C353" s="39"/>
      <c r="D353" s="189" t="s">
        <v>143</v>
      </c>
      <c r="E353" s="39"/>
      <c r="F353" s="190" t="s">
        <v>512</v>
      </c>
      <c r="G353" s="39"/>
      <c r="H353" s="39"/>
      <c r="I353" s="191"/>
      <c r="J353" s="39"/>
      <c r="K353" s="39"/>
      <c r="L353" s="42"/>
      <c r="M353" s="192"/>
      <c r="N353" s="193"/>
      <c r="O353" s="67"/>
      <c r="P353" s="67"/>
      <c r="Q353" s="67"/>
      <c r="R353" s="67"/>
      <c r="S353" s="67"/>
      <c r="T353" s="68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20" t="s">
        <v>143</v>
      </c>
      <c r="AU353" s="20" t="s">
        <v>83</v>
      </c>
    </row>
    <row r="354" spans="1:65" s="13" customFormat="1" ht="11.25">
      <c r="B354" s="196"/>
      <c r="C354" s="197"/>
      <c r="D354" s="189" t="s">
        <v>147</v>
      </c>
      <c r="E354" s="198" t="s">
        <v>28</v>
      </c>
      <c r="F354" s="199" t="s">
        <v>514</v>
      </c>
      <c r="G354" s="197"/>
      <c r="H354" s="200">
        <v>50.8</v>
      </c>
      <c r="I354" s="201"/>
      <c r="J354" s="197"/>
      <c r="K354" s="197"/>
      <c r="L354" s="202"/>
      <c r="M354" s="203"/>
      <c r="N354" s="204"/>
      <c r="O354" s="204"/>
      <c r="P354" s="204"/>
      <c r="Q354" s="204"/>
      <c r="R354" s="204"/>
      <c r="S354" s="204"/>
      <c r="T354" s="205"/>
      <c r="AT354" s="206" t="s">
        <v>147</v>
      </c>
      <c r="AU354" s="206" t="s">
        <v>83</v>
      </c>
      <c r="AV354" s="13" t="s">
        <v>83</v>
      </c>
      <c r="AW354" s="13" t="s">
        <v>35</v>
      </c>
      <c r="AX354" s="13" t="s">
        <v>81</v>
      </c>
      <c r="AY354" s="206" t="s">
        <v>134</v>
      </c>
    </row>
    <row r="355" spans="1:65" s="13" customFormat="1" ht="11.25">
      <c r="B355" s="196"/>
      <c r="C355" s="197"/>
      <c r="D355" s="189" t="s">
        <v>147</v>
      </c>
      <c r="E355" s="197"/>
      <c r="F355" s="199" t="s">
        <v>515</v>
      </c>
      <c r="G355" s="197"/>
      <c r="H355" s="200">
        <v>52.323999999999998</v>
      </c>
      <c r="I355" s="201"/>
      <c r="J355" s="197"/>
      <c r="K355" s="197"/>
      <c r="L355" s="202"/>
      <c r="M355" s="203"/>
      <c r="N355" s="204"/>
      <c r="O355" s="204"/>
      <c r="P355" s="204"/>
      <c r="Q355" s="204"/>
      <c r="R355" s="204"/>
      <c r="S355" s="204"/>
      <c r="T355" s="205"/>
      <c r="AT355" s="206" t="s">
        <v>147</v>
      </c>
      <c r="AU355" s="206" t="s">
        <v>83</v>
      </c>
      <c r="AV355" s="13" t="s">
        <v>83</v>
      </c>
      <c r="AW355" s="13" t="s">
        <v>4</v>
      </c>
      <c r="AX355" s="13" t="s">
        <v>81</v>
      </c>
      <c r="AY355" s="206" t="s">
        <v>134</v>
      </c>
    </row>
    <row r="356" spans="1:65" s="2" customFormat="1" ht="24.2" customHeight="1">
      <c r="A356" s="37"/>
      <c r="B356" s="38"/>
      <c r="C356" s="240">
        <v>52</v>
      </c>
      <c r="D356" s="240" t="s">
        <v>234</v>
      </c>
      <c r="E356" s="241" t="s">
        <v>516</v>
      </c>
      <c r="F356" s="242" t="s">
        <v>517</v>
      </c>
      <c r="G356" s="243" t="s">
        <v>262</v>
      </c>
      <c r="H356" s="244">
        <v>5.0060000000000002</v>
      </c>
      <c r="I356" s="245"/>
      <c r="J356" s="246">
        <f>ROUND(I356*H356,2)</f>
        <v>0</v>
      </c>
      <c r="K356" s="242" t="s">
        <v>140</v>
      </c>
      <c r="L356" s="247"/>
      <c r="M356" s="248" t="s">
        <v>28</v>
      </c>
      <c r="N356" s="249" t="s">
        <v>44</v>
      </c>
      <c r="O356" s="67"/>
      <c r="P356" s="185">
        <f>O356*H356</f>
        <v>0</v>
      </c>
      <c r="Q356" s="185">
        <v>0.17599999999999999</v>
      </c>
      <c r="R356" s="185">
        <f>Q356*H356</f>
        <v>0.88105599999999995</v>
      </c>
      <c r="S356" s="185">
        <v>0</v>
      </c>
      <c r="T356" s="186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187" t="s">
        <v>197</v>
      </c>
      <c r="AT356" s="187" t="s">
        <v>234</v>
      </c>
      <c r="AU356" s="187" t="s">
        <v>83</v>
      </c>
      <c r="AY356" s="20" t="s">
        <v>134</v>
      </c>
      <c r="BE356" s="188">
        <f>IF(N356="základní",J356,0)</f>
        <v>0</v>
      </c>
      <c r="BF356" s="188">
        <f>IF(N356="snížená",J356,0)</f>
        <v>0</v>
      </c>
      <c r="BG356" s="188">
        <f>IF(N356="zákl. přenesená",J356,0)</f>
        <v>0</v>
      </c>
      <c r="BH356" s="188">
        <f>IF(N356="sníž. přenesená",J356,0)</f>
        <v>0</v>
      </c>
      <c r="BI356" s="188">
        <f>IF(N356="nulová",J356,0)</f>
        <v>0</v>
      </c>
      <c r="BJ356" s="20" t="s">
        <v>81</v>
      </c>
      <c r="BK356" s="188">
        <f>ROUND(I356*H356,2)</f>
        <v>0</v>
      </c>
      <c r="BL356" s="20" t="s">
        <v>141</v>
      </c>
      <c r="BM356" s="187" t="s">
        <v>518</v>
      </c>
    </row>
    <row r="357" spans="1:65" s="2" customFormat="1" ht="11.25">
      <c r="A357" s="37"/>
      <c r="B357" s="38"/>
      <c r="C357" s="39"/>
      <c r="D357" s="189" t="s">
        <v>143</v>
      </c>
      <c r="E357" s="39"/>
      <c r="F357" s="190" t="s">
        <v>517</v>
      </c>
      <c r="G357" s="39"/>
      <c r="H357" s="39"/>
      <c r="I357" s="191"/>
      <c r="J357" s="39"/>
      <c r="K357" s="39"/>
      <c r="L357" s="42"/>
      <c r="M357" s="192"/>
      <c r="N357" s="193"/>
      <c r="O357" s="67"/>
      <c r="P357" s="67"/>
      <c r="Q357" s="67"/>
      <c r="R357" s="67"/>
      <c r="S357" s="67"/>
      <c r="T357" s="68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T357" s="20" t="s">
        <v>143</v>
      </c>
      <c r="AU357" s="20" t="s">
        <v>83</v>
      </c>
    </row>
    <row r="358" spans="1:65" s="2" customFormat="1" ht="19.5">
      <c r="A358" s="37"/>
      <c r="B358" s="38"/>
      <c r="C358" s="39"/>
      <c r="D358" s="189" t="s">
        <v>203</v>
      </c>
      <c r="E358" s="39"/>
      <c r="F358" s="228" t="s">
        <v>519</v>
      </c>
      <c r="G358" s="39"/>
      <c r="H358" s="39"/>
      <c r="I358" s="191"/>
      <c r="J358" s="39"/>
      <c r="K358" s="39"/>
      <c r="L358" s="42"/>
      <c r="M358" s="192"/>
      <c r="N358" s="193"/>
      <c r="O358" s="67"/>
      <c r="P358" s="67"/>
      <c r="Q358" s="67"/>
      <c r="R358" s="67"/>
      <c r="S358" s="67"/>
      <c r="T358" s="68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20" t="s">
        <v>203</v>
      </c>
      <c r="AU358" s="20" t="s">
        <v>83</v>
      </c>
    </row>
    <row r="359" spans="1:65" s="13" customFormat="1" ht="11.25">
      <c r="B359" s="196"/>
      <c r="C359" s="197"/>
      <c r="D359" s="189" t="s">
        <v>147</v>
      </c>
      <c r="E359" s="198" t="s">
        <v>28</v>
      </c>
      <c r="F359" s="199" t="s">
        <v>520</v>
      </c>
      <c r="G359" s="197"/>
      <c r="H359" s="200">
        <v>4.8600000000000003</v>
      </c>
      <c r="I359" s="201"/>
      <c r="J359" s="197"/>
      <c r="K359" s="197"/>
      <c r="L359" s="202"/>
      <c r="M359" s="203"/>
      <c r="N359" s="204"/>
      <c r="O359" s="204"/>
      <c r="P359" s="204"/>
      <c r="Q359" s="204"/>
      <c r="R359" s="204"/>
      <c r="S359" s="204"/>
      <c r="T359" s="205"/>
      <c r="AT359" s="206" t="s">
        <v>147</v>
      </c>
      <c r="AU359" s="206" t="s">
        <v>83</v>
      </c>
      <c r="AV359" s="13" t="s">
        <v>83</v>
      </c>
      <c r="AW359" s="13" t="s">
        <v>35</v>
      </c>
      <c r="AX359" s="13" t="s">
        <v>81</v>
      </c>
      <c r="AY359" s="206" t="s">
        <v>134</v>
      </c>
    </row>
    <row r="360" spans="1:65" s="13" customFormat="1" ht="11.25">
      <c r="B360" s="196"/>
      <c r="C360" s="197"/>
      <c r="D360" s="189" t="s">
        <v>147</v>
      </c>
      <c r="E360" s="197"/>
      <c r="F360" s="199" t="s">
        <v>521</v>
      </c>
      <c r="G360" s="197"/>
      <c r="H360" s="200">
        <v>5.0060000000000002</v>
      </c>
      <c r="I360" s="201"/>
      <c r="J360" s="197"/>
      <c r="K360" s="197"/>
      <c r="L360" s="202"/>
      <c r="M360" s="203"/>
      <c r="N360" s="204"/>
      <c r="O360" s="204"/>
      <c r="P360" s="204"/>
      <c r="Q360" s="204"/>
      <c r="R360" s="204"/>
      <c r="S360" s="204"/>
      <c r="T360" s="205"/>
      <c r="AT360" s="206" t="s">
        <v>147</v>
      </c>
      <c r="AU360" s="206" t="s">
        <v>83</v>
      </c>
      <c r="AV360" s="13" t="s">
        <v>83</v>
      </c>
      <c r="AW360" s="13" t="s">
        <v>4</v>
      </c>
      <c r="AX360" s="13" t="s">
        <v>81</v>
      </c>
      <c r="AY360" s="206" t="s">
        <v>134</v>
      </c>
    </row>
    <row r="361" spans="1:65" s="2" customFormat="1" ht="24.2" customHeight="1">
      <c r="A361" s="37"/>
      <c r="B361" s="38"/>
      <c r="C361" s="240">
        <v>53</v>
      </c>
      <c r="D361" s="240" t="s">
        <v>234</v>
      </c>
      <c r="E361" s="241" t="s">
        <v>523</v>
      </c>
      <c r="F361" s="242" t="s">
        <v>524</v>
      </c>
      <c r="G361" s="243" t="s">
        <v>262</v>
      </c>
      <c r="H361" s="244">
        <v>41.683999999999997</v>
      </c>
      <c r="I361" s="245"/>
      <c r="J361" s="246">
        <f>ROUND(I361*H361,2)</f>
        <v>0</v>
      </c>
      <c r="K361" s="242" t="s">
        <v>28</v>
      </c>
      <c r="L361" s="247"/>
      <c r="M361" s="248" t="s">
        <v>28</v>
      </c>
      <c r="N361" s="249" t="s">
        <v>44</v>
      </c>
      <c r="O361" s="67"/>
      <c r="P361" s="185">
        <f>O361*H361</f>
        <v>0</v>
      </c>
      <c r="Q361" s="185">
        <v>0.14699999999999999</v>
      </c>
      <c r="R361" s="185">
        <f>Q361*H361</f>
        <v>6.1275479999999991</v>
      </c>
      <c r="S361" s="185">
        <v>0</v>
      </c>
      <c r="T361" s="186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187" t="s">
        <v>197</v>
      </c>
      <c r="AT361" s="187" t="s">
        <v>234</v>
      </c>
      <c r="AU361" s="187" t="s">
        <v>83</v>
      </c>
      <c r="AY361" s="20" t="s">
        <v>134</v>
      </c>
      <c r="BE361" s="188">
        <f>IF(N361="základní",J361,0)</f>
        <v>0</v>
      </c>
      <c r="BF361" s="188">
        <f>IF(N361="snížená",J361,0)</f>
        <v>0</v>
      </c>
      <c r="BG361" s="188">
        <f>IF(N361="zákl. přenesená",J361,0)</f>
        <v>0</v>
      </c>
      <c r="BH361" s="188">
        <f>IF(N361="sníž. přenesená",J361,0)</f>
        <v>0</v>
      </c>
      <c r="BI361" s="188">
        <f>IF(N361="nulová",J361,0)</f>
        <v>0</v>
      </c>
      <c r="BJ361" s="20" t="s">
        <v>81</v>
      </c>
      <c r="BK361" s="188">
        <f>ROUND(I361*H361,2)</f>
        <v>0</v>
      </c>
      <c r="BL361" s="20" t="s">
        <v>141</v>
      </c>
      <c r="BM361" s="187" t="s">
        <v>525</v>
      </c>
    </row>
    <row r="362" spans="1:65" s="2" customFormat="1" ht="19.5">
      <c r="A362" s="37"/>
      <c r="B362" s="38"/>
      <c r="C362" s="39"/>
      <c r="D362" s="189" t="s">
        <v>143</v>
      </c>
      <c r="E362" s="39"/>
      <c r="F362" s="190" t="s">
        <v>524</v>
      </c>
      <c r="G362" s="39"/>
      <c r="H362" s="39"/>
      <c r="I362" s="191"/>
      <c r="J362" s="39"/>
      <c r="K362" s="39"/>
      <c r="L362" s="42"/>
      <c r="M362" s="192"/>
      <c r="N362" s="193"/>
      <c r="O362" s="67"/>
      <c r="P362" s="67"/>
      <c r="Q362" s="67"/>
      <c r="R362" s="67"/>
      <c r="S362" s="67"/>
      <c r="T362" s="68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20" t="s">
        <v>143</v>
      </c>
      <c r="AU362" s="20" t="s">
        <v>83</v>
      </c>
    </row>
    <row r="363" spans="1:65" s="13" customFormat="1" ht="11.25">
      <c r="B363" s="196"/>
      <c r="C363" s="197"/>
      <c r="D363" s="189" t="s">
        <v>147</v>
      </c>
      <c r="E363" s="198" t="s">
        <v>28</v>
      </c>
      <c r="F363" s="199" t="s">
        <v>526</v>
      </c>
      <c r="G363" s="197"/>
      <c r="H363" s="200">
        <v>40.47</v>
      </c>
      <c r="I363" s="201"/>
      <c r="J363" s="197"/>
      <c r="K363" s="197"/>
      <c r="L363" s="202"/>
      <c r="M363" s="203"/>
      <c r="N363" s="204"/>
      <c r="O363" s="204"/>
      <c r="P363" s="204"/>
      <c r="Q363" s="204"/>
      <c r="R363" s="204"/>
      <c r="S363" s="204"/>
      <c r="T363" s="205"/>
      <c r="AT363" s="206" t="s">
        <v>147</v>
      </c>
      <c r="AU363" s="206" t="s">
        <v>83</v>
      </c>
      <c r="AV363" s="13" t="s">
        <v>83</v>
      </c>
      <c r="AW363" s="13" t="s">
        <v>35</v>
      </c>
      <c r="AX363" s="13" t="s">
        <v>81</v>
      </c>
      <c r="AY363" s="206" t="s">
        <v>134</v>
      </c>
    </row>
    <row r="364" spans="1:65" s="13" customFormat="1" ht="11.25">
      <c r="B364" s="196"/>
      <c r="C364" s="197"/>
      <c r="D364" s="189" t="s">
        <v>147</v>
      </c>
      <c r="E364" s="197"/>
      <c r="F364" s="199" t="s">
        <v>527</v>
      </c>
      <c r="G364" s="197"/>
      <c r="H364" s="200">
        <v>41.683999999999997</v>
      </c>
      <c r="I364" s="201"/>
      <c r="J364" s="197"/>
      <c r="K364" s="197"/>
      <c r="L364" s="202"/>
      <c r="M364" s="203"/>
      <c r="N364" s="204"/>
      <c r="O364" s="204"/>
      <c r="P364" s="204"/>
      <c r="Q364" s="204"/>
      <c r="R364" s="204"/>
      <c r="S364" s="204"/>
      <c r="T364" s="205"/>
      <c r="AT364" s="206" t="s">
        <v>147</v>
      </c>
      <c r="AU364" s="206" t="s">
        <v>83</v>
      </c>
      <c r="AV364" s="13" t="s">
        <v>83</v>
      </c>
      <c r="AW364" s="13" t="s">
        <v>4</v>
      </c>
      <c r="AX364" s="13" t="s">
        <v>81</v>
      </c>
      <c r="AY364" s="206" t="s">
        <v>134</v>
      </c>
    </row>
    <row r="365" spans="1:65" s="2" customFormat="1" ht="33" customHeight="1">
      <c r="A365" s="37"/>
      <c r="B365" s="38"/>
      <c r="C365" s="176">
        <v>54</v>
      </c>
      <c r="D365" s="176" t="s">
        <v>136</v>
      </c>
      <c r="E365" s="177" t="s">
        <v>528</v>
      </c>
      <c r="F365" s="178" t="s">
        <v>529</v>
      </c>
      <c r="G365" s="179" t="s">
        <v>262</v>
      </c>
      <c r="H365" s="180">
        <v>526.86</v>
      </c>
      <c r="I365" s="181"/>
      <c r="J365" s="182">
        <f>ROUND(I365*H365,2)</f>
        <v>0</v>
      </c>
      <c r="K365" s="178" t="s">
        <v>140</v>
      </c>
      <c r="L365" s="42"/>
      <c r="M365" s="183" t="s">
        <v>28</v>
      </c>
      <c r="N365" s="184" t="s">
        <v>44</v>
      </c>
      <c r="O365" s="67"/>
      <c r="P365" s="185">
        <f>O365*H365</f>
        <v>0</v>
      </c>
      <c r="Q365" s="185">
        <v>0.11162</v>
      </c>
      <c r="R365" s="185">
        <f>Q365*H365</f>
        <v>58.808113200000001</v>
      </c>
      <c r="S365" s="185">
        <v>0</v>
      </c>
      <c r="T365" s="186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187" t="s">
        <v>141</v>
      </c>
      <c r="AT365" s="187" t="s">
        <v>136</v>
      </c>
      <c r="AU365" s="187" t="s">
        <v>83</v>
      </c>
      <c r="AY365" s="20" t="s">
        <v>134</v>
      </c>
      <c r="BE365" s="188">
        <f>IF(N365="základní",J365,0)</f>
        <v>0</v>
      </c>
      <c r="BF365" s="188">
        <f>IF(N365="snížená",J365,0)</f>
        <v>0</v>
      </c>
      <c r="BG365" s="188">
        <f>IF(N365="zákl. přenesená",J365,0)</f>
        <v>0</v>
      </c>
      <c r="BH365" s="188">
        <f>IF(N365="sníž. přenesená",J365,0)</f>
        <v>0</v>
      </c>
      <c r="BI365" s="188">
        <f>IF(N365="nulová",J365,0)</f>
        <v>0</v>
      </c>
      <c r="BJ365" s="20" t="s">
        <v>81</v>
      </c>
      <c r="BK365" s="188">
        <f>ROUND(I365*H365,2)</f>
        <v>0</v>
      </c>
      <c r="BL365" s="20" t="s">
        <v>141</v>
      </c>
      <c r="BM365" s="187" t="s">
        <v>530</v>
      </c>
    </row>
    <row r="366" spans="1:65" s="2" customFormat="1" ht="48.75">
      <c r="A366" s="37"/>
      <c r="B366" s="38"/>
      <c r="C366" s="39"/>
      <c r="D366" s="189" t="s">
        <v>143</v>
      </c>
      <c r="E366" s="39"/>
      <c r="F366" s="190" t="s">
        <v>531</v>
      </c>
      <c r="G366" s="39"/>
      <c r="H366" s="39"/>
      <c r="I366" s="191"/>
      <c r="J366" s="39"/>
      <c r="K366" s="39"/>
      <c r="L366" s="42"/>
      <c r="M366" s="192"/>
      <c r="N366" s="193"/>
      <c r="O366" s="67"/>
      <c r="P366" s="67"/>
      <c r="Q366" s="67"/>
      <c r="R366" s="67"/>
      <c r="S366" s="67"/>
      <c r="T366" s="68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T366" s="20" t="s">
        <v>143</v>
      </c>
      <c r="AU366" s="20" t="s">
        <v>83</v>
      </c>
    </row>
    <row r="367" spans="1:65" s="2" customFormat="1" ht="11.25">
      <c r="A367" s="37"/>
      <c r="B367" s="38"/>
      <c r="C367" s="39"/>
      <c r="D367" s="194" t="s">
        <v>145</v>
      </c>
      <c r="E367" s="39"/>
      <c r="F367" s="195" t="s">
        <v>532</v>
      </c>
      <c r="G367" s="39"/>
      <c r="H367" s="39"/>
      <c r="I367" s="191"/>
      <c r="J367" s="39"/>
      <c r="K367" s="39"/>
      <c r="L367" s="42"/>
      <c r="M367" s="192"/>
      <c r="N367" s="193"/>
      <c r="O367" s="67"/>
      <c r="P367" s="67"/>
      <c r="Q367" s="67"/>
      <c r="R367" s="67"/>
      <c r="S367" s="67"/>
      <c r="T367" s="68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20" t="s">
        <v>145</v>
      </c>
      <c r="AU367" s="20" t="s">
        <v>83</v>
      </c>
    </row>
    <row r="368" spans="1:65" s="13" customFormat="1" ht="11.25">
      <c r="B368" s="196"/>
      <c r="C368" s="197"/>
      <c r="D368" s="189" t="s">
        <v>147</v>
      </c>
      <c r="E368" s="198" t="s">
        <v>28</v>
      </c>
      <c r="F368" s="199" t="s">
        <v>533</v>
      </c>
      <c r="G368" s="197"/>
      <c r="H368" s="200">
        <v>526.86</v>
      </c>
      <c r="I368" s="201"/>
      <c r="J368" s="197"/>
      <c r="K368" s="197"/>
      <c r="L368" s="202"/>
      <c r="M368" s="203"/>
      <c r="N368" s="204"/>
      <c r="O368" s="204"/>
      <c r="P368" s="204"/>
      <c r="Q368" s="204"/>
      <c r="R368" s="204"/>
      <c r="S368" s="204"/>
      <c r="T368" s="205"/>
      <c r="AT368" s="206" t="s">
        <v>147</v>
      </c>
      <c r="AU368" s="206" t="s">
        <v>83</v>
      </c>
      <c r="AV368" s="13" t="s">
        <v>83</v>
      </c>
      <c r="AW368" s="13" t="s">
        <v>35</v>
      </c>
      <c r="AX368" s="13" t="s">
        <v>81</v>
      </c>
      <c r="AY368" s="206" t="s">
        <v>134</v>
      </c>
    </row>
    <row r="369" spans="1:65" s="2" customFormat="1" ht="24.2" customHeight="1">
      <c r="A369" s="37"/>
      <c r="B369" s="38"/>
      <c r="C369" s="240">
        <v>55</v>
      </c>
      <c r="D369" s="240" t="s">
        <v>234</v>
      </c>
      <c r="E369" s="241" t="s">
        <v>535</v>
      </c>
      <c r="F369" s="242" t="s">
        <v>536</v>
      </c>
      <c r="G369" s="243" t="s">
        <v>262</v>
      </c>
      <c r="H369" s="244">
        <v>4.3570000000000002</v>
      </c>
      <c r="I369" s="245"/>
      <c r="J369" s="246">
        <f>ROUND(I369*H369,2)</f>
        <v>0</v>
      </c>
      <c r="K369" s="242" t="s">
        <v>140</v>
      </c>
      <c r="L369" s="247"/>
      <c r="M369" s="248" t="s">
        <v>28</v>
      </c>
      <c r="N369" s="249" t="s">
        <v>44</v>
      </c>
      <c r="O369" s="67"/>
      <c r="P369" s="185">
        <f>O369*H369</f>
        <v>0</v>
      </c>
      <c r="Q369" s="185">
        <v>0.17599999999999999</v>
      </c>
      <c r="R369" s="185">
        <f>Q369*H369</f>
        <v>0.76683199999999996</v>
      </c>
      <c r="S369" s="185">
        <v>0</v>
      </c>
      <c r="T369" s="186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87" t="s">
        <v>197</v>
      </c>
      <c r="AT369" s="187" t="s">
        <v>234</v>
      </c>
      <c r="AU369" s="187" t="s">
        <v>83</v>
      </c>
      <c r="AY369" s="20" t="s">
        <v>134</v>
      </c>
      <c r="BE369" s="188">
        <f>IF(N369="základní",J369,0)</f>
        <v>0</v>
      </c>
      <c r="BF369" s="188">
        <f>IF(N369="snížená",J369,0)</f>
        <v>0</v>
      </c>
      <c r="BG369" s="188">
        <f>IF(N369="zákl. přenesená",J369,0)</f>
        <v>0</v>
      </c>
      <c r="BH369" s="188">
        <f>IF(N369="sníž. přenesená",J369,0)</f>
        <v>0</v>
      </c>
      <c r="BI369" s="188">
        <f>IF(N369="nulová",J369,0)</f>
        <v>0</v>
      </c>
      <c r="BJ369" s="20" t="s">
        <v>81</v>
      </c>
      <c r="BK369" s="188">
        <f>ROUND(I369*H369,2)</f>
        <v>0</v>
      </c>
      <c r="BL369" s="20" t="s">
        <v>141</v>
      </c>
      <c r="BM369" s="187" t="s">
        <v>537</v>
      </c>
    </row>
    <row r="370" spans="1:65" s="2" customFormat="1" ht="11.25">
      <c r="A370" s="37"/>
      <c r="B370" s="38"/>
      <c r="C370" s="39"/>
      <c r="D370" s="189" t="s">
        <v>143</v>
      </c>
      <c r="E370" s="39"/>
      <c r="F370" s="190" t="s">
        <v>536</v>
      </c>
      <c r="G370" s="39"/>
      <c r="H370" s="39"/>
      <c r="I370" s="191"/>
      <c r="J370" s="39"/>
      <c r="K370" s="39"/>
      <c r="L370" s="42"/>
      <c r="M370" s="192"/>
      <c r="N370" s="193"/>
      <c r="O370" s="67"/>
      <c r="P370" s="67"/>
      <c r="Q370" s="67"/>
      <c r="R370" s="67"/>
      <c r="S370" s="67"/>
      <c r="T370" s="68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20" t="s">
        <v>143</v>
      </c>
      <c r="AU370" s="20" t="s">
        <v>83</v>
      </c>
    </row>
    <row r="371" spans="1:65" s="13" customFormat="1" ht="11.25">
      <c r="B371" s="196"/>
      <c r="C371" s="197"/>
      <c r="D371" s="189" t="s">
        <v>147</v>
      </c>
      <c r="E371" s="198" t="s">
        <v>28</v>
      </c>
      <c r="F371" s="199" t="s">
        <v>538</v>
      </c>
      <c r="G371" s="197"/>
      <c r="H371" s="200">
        <v>4.2300000000000004</v>
      </c>
      <c r="I371" s="201"/>
      <c r="J371" s="197"/>
      <c r="K371" s="197"/>
      <c r="L371" s="202"/>
      <c r="M371" s="203"/>
      <c r="N371" s="204"/>
      <c r="O371" s="204"/>
      <c r="P371" s="204"/>
      <c r="Q371" s="204"/>
      <c r="R371" s="204"/>
      <c r="S371" s="204"/>
      <c r="T371" s="205"/>
      <c r="AT371" s="206" t="s">
        <v>147</v>
      </c>
      <c r="AU371" s="206" t="s">
        <v>83</v>
      </c>
      <c r="AV371" s="13" t="s">
        <v>83</v>
      </c>
      <c r="AW371" s="13" t="s">
        <v>35</v>
      </c>
      <c r="AX371" s="13" t="s">
        <v>81</v>
      </c>
      <c r="AY371" s="206" t="s">
        <v>134</v>
      </c>
    </row>
    <row r="372" spans="1:65" s="13" customFormat="1" ht="11.25">
      <c r="B372" s="196"/>
      <c r="C372" s="197"/>
      <c r="D372" s="189" t="s">
        <v>147</v>
      </c>
      <c r="E372" s="197"/>
      <c r="F372" s="199" t="s">
        <v>539</v>
      </c>
      <c r="G372" s="197"/>
      <c r="H372" s="200">
        <v>4.3570000000000002</v>
      </c>
      <c r="I372" s="201"/>
      <c r="J372" s="197"/>
      <c r="K372" s="197"/>
      <c r="L372" s="202"/>
      <c r="M372" s="203"/>
      <c r="N372" s="204"/>
      <c r="O372" s="204"/>
      <c r="P372" s="204"/>
      <c r="Q372" s="204"/>
      <c r="R372" s="204"/>
      <c r="S372" s="204"/>
      <c r="T372" s="205"/>
      <c r="AT372" s="206" t="s">
        <v>147</v>
      </c>
      <c r="AU372" s="206" t="s">
        <v>83</v>
      </c>
      <c r="AV372" s="13" t="s">
        <v>83</v>
      </c>
      <c r="AW372" s="13" t="s">
        <v>4</v>
      </c>
      <c r="AX372" s="13" t="s">
        <v>81</v>
      </c>
      <c r="AY372" s="206" t="s">
        <v>134</v>
      </c>
    </row>
    <row r="373" spans="1:65" s="2" customFormat="1" ht="24.2" customHeight="1">
      <c r="A373" s="37"/>
      <c r="B373" s="38"/>
      <c r="C373" s="240">
        <v>56</v>
      </c>
      <c r="D373" s="240" t="s">
        <v>234</v>
      </c>
      <c r="E373" s="241" t="s">
        <v>540</v>
      </c>
      <c r="F373" s="242" t="s">
        <v>541</v>
      </c>
      <c r="G373" s="243" t="s">
        <v>262</v>
      </c>
      <c r="H373" s="244">
        <v>527.85599999999999</v>
      </c>
      <c r="I373" s="245"/>
      <c r="J373" s="246">
        <f>ROUND(I373*H373,2)</f>
        <v>0</v>
      </c>
      <c r="K373" s="242" t="s">
        <v>140</v>
      </c>
      <c r="L373" s="247"/>
      <c r="M373" s="248" t="s">
        <v>28</v>
      </c>
      <c r="N373" s="249" t="s">
        <v>44</v>
      </c>
      <c r="O373" s="67"/>
      <c r="P373" s="185">
        <f>O373*H373</f>
        <v>0</v>
      </c>
      <c r="Q373" s="185">
        <v>0.17599999999999999</v>
      </c>
      <c r="R373" s="185">
        <f>Q373*H373</f>
        <v>92.902655999999993</v>
      </c>
      <c r="S373" s="185">
        <v>0</v>
      </c>
      <c r="T373" s="186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187" t="s">
        <v>197</v>
      </c>
      <c r="AT373" s="187" t="s">
        <v>234</v>
      </c>
      <c r="AU373" s="187" t="s">
        <v>83</v>
      </c>
      <c r="AY373" s="20" t="s">
        <v>134</v>
      </c>
      <c r="BE373" s="188">
        <f>IF(N373="základní",J373,0)</f>
        <v>0</v>
      </c>
      <c r="BF373" s="188">
        <f>IF(N373="snížená",J373,0)</f>
        <v>0</v>
      </c>
      <c r="BG373" s="188">
        <f>IF(N373="zákl. přenesená",J373,0)</f>
        <v>0</v>
      </c>
      <c r="BH373" s="188">
        <f>IF(N373="sníž. přenesená",J373,0)</f>
        <v>0</v>
      </c>
      <c r="BI373" s="188">
        <f>IF(N373="nulová",J373,0)</f>
        <v>0</v>
      </c>
      <c r="BJ373" s="20" t="s">
        <v>81</v>
      </c>
      <c r="BK373" s="188">
        <f>ROUND(I373*H373,2)</f>
        <v>0</v>
      </c>
      <c r="BL373" s="20" t="s">
        <v>141</v>
      </c>
      <c r="BM373" s="187" t="s">
        <v>542</v>
      </c>
    </row>
    <row r="374" spans="1:65" s="2" customFormat="1" ht="11.25">
      <c r="A374" s="37"/>
      <c r="B374" s="38"/>
      <c r="C374" s="39"/>
      <c r="D374" s="189" t="s">
        <v>143</v>
      </c>
      <c r="E374" s="39"/>
      <c r="F374" s="190" t="s">
        <v>541</v>
      </c>
      <c r="G374" s="39"/>
      <c r="H374" s="39"/>
      <c r="I374" s="191"/>
      <c r="J374" s="39"/>
      <c r="K374" s="39"/>
      <c r="L374" s="42"/>
      <c r="M374" s="192"/>
      <c r="N374" s="193"/>
      <c r="O374" s="67"/>
      <c r="P374" s="67"/>
      <c r="Q374" s="67"/>
      <c r="R374" s="67"/>
      <c r="S374" s="67"/>
      <c r="T374" s="68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20" t="s">
        <v>143</v>
      </c>
      <c r="AU374" s="20" t="s">
        <v>83</v>
      </c>
    </row>
    <row r="375" spans="1:65" s="13" customFormat="1" ht="11.25">
      <c r="B375" s="196"/>
      <c r="C375" s="197"/>
      <c r="D375" s="189" t="s">
        <v>147</v>
      </c>
      <c r="E375" s="198" t="s">
        <v>28</v>
      </c>
      <c r="F375" s="199" t="s">
        <v>543</v>
      </c>
      <c r="G375" s="197"/>
      <c r="H375" s="200">
        <v>522.63</v>
      </c>
      <c r="I375" s="201"/>
      <c r="J375" s="197"/>
      <c r="K375" s="197"/>
      <c r="L375" s="202"/>
      <c r="M375" s="203"/>
      <c r="N375" s="204"/>
      <c r="O375" s="204"/>
      <c r="P375" s="204"/>
      <c r="Q375" s="204"/>
      <c r="R375" s="204"/>
      <c r="S375" s="204"/>
      <c r="T375" s="205"/>
      <c r="AT375" s="206" t="s">
        <v>147</v>
      </c>
      <c r="AU375" s="206" t="s">
        <v>83</v>
      </c>
      <c r="AV375" s="13" t="s">
        <v>83</v>
      </c>
      <c r="AW375" s="13" t="s">
        <v>35</v>
      </c>
      <c r="AX375" s="13" t="s">
        <v>81</v>
      </c>
      <c r="AY375" s="206" t="s">
        <v>134</v>
      </c>
    </row>
    <row r="376" spans="1:65" s="13" customFormat="1" ht="11.25">
      <c r="B376" s="196"/>
      <c r="C376" s="197"/>
      <c r="D376" s="189" t="s">
        <v>147</v>
      </c>
      <c r="E376" s="197"/>
      <c r="F376" s="199" t="s">
        <v>544</v>
      </c>
      <c r="G376" s="197"/>
      <c r="H376" s="200">
        <v>527.85599999999999</v>
      </c>
      <c r="I376" s="201"/>
      <c r="J376" s="197"/>
      <c r="K376" s="197"/>
      <c r="L376" s="202"/>
      <c r="M376" s="203"/>
      <c r="N376" s="204"/>
      <c r="O376" s="204"/>
      <c r="P376" s="204"/>
      <c r="Q376" s="204"/>
      <c r="R376" s="204"/>
      <c r="S376" s="204"/>
      <c r="T376" s="205"/>
      <c r="AT376" s="206" t="s">
        <v>147</v>
      </c>
      <c r="AU376" s="206" t="s">
        <v>83</v>
      </c>
      <c r="AV376" s="13" t="s">
        <v>83</v>
      </c>
      <c r="AW376" s="13" t="s">
        <v>4</v>
      </c>
      <c r="AX376" s="13" t="s">
        <v>81</v>
      </c>
      <c r="AY376" s="206" t="s">
        <v>134</v>
      </c>
    </row>
    <row r="377" spans="1:65" s="2" customFormat="1" ht="37.9" customHeight="1">
      <c r="A377" s="37"/>
      <c r="B377" s="38"/>
      <c r="C377" s="176">
        <v>57</v>
      </c>
      <c r="D377" s="176" t="s">
        <v>136</v>
      </c>
      <c r="E377" s="177" t="s">
        <v>546</v>
      </c>
      <c r="F377" s="178" t="s">
        <v>547</v>
      </c>
      <c r="G377" s="179" t="s">
        <v>262</v>
      </c>
      <c r="H377" s="180">
        <v>248.24</v>
      </c>
      <c r="I377" s="181"/>
      <c r="J377" s="182">
        <f>ROUND(I377*H377,2)</f>
        <v>0</v>
      </c>
      <c r="K377" s="178" t="s">
        <v>140</v>
      </c>
      <c r="L377" s="42"/>
      <c r="M377" s="183" t="s">
        <v>28</v>
      </c>
      <c r="N377" s="184" t="s">
        <v>44</v>
      </c>
      <c r="O377" s="67"/>
      <c r="P377" s="185">
        <f>O377*H377</f>
        <v>0</v>
      </c>
      <c r="Q377" s="185">
        <v>9.8000000000000004E-2</v>
      </c>
      <c r="R377" s="185">
        <f>Q377*H377</f>
        <v>24.327520000000003</v>
      </c>
      <c r="S377" s="185">
        <v>0</v>
      </c>
      <c r="T377" s="186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187" t="s">
        <v>141</v>
      </c>
      <c r="AT377" s="187" t="s">
        <v>136</v>
      </c>
      <c r="AU377" s="187" t="s">
        <v>83</v>
      </c>
      <c r="AY377" s="20" t="s">
        <v>134</v>
      </c>
      <c r="BE377" s="188">
        <f>IF(N377="základní",J377,0)</f>
        <v>0</v>
      </c>
      <c r="BF377" s="188">
        <f>IF(N377="snížená",J377,0)</f>
        <v>0</v>
      </c>
      <c r="BG377" s="188">
        <f>IF(N377="zákl. přenesená",J377,0)</f>
        <v>0</v>
      </c>
      <c r="BH377" s="188">
        <f>IF(N377="sníž. přenesená",J377,0)</f>
        <v>0</v>
      </c>
      <c r="BI377" s="188">
        <f>IF(N377="nulová",J377,0)</f>
        <v>0</v>
      </c>
      <c r="BJ377" s="20" t="s">
        <v>81</v>
      </c>
      <c r="BK377" s="188">
        <f>ROUND(I377*H377,2)</f>
        <v>0</v>
      </c>
      <c r="BL377" s="20" t="s">
        <v>141</v>
      </c>
      <c r="BM377" s="187" t="s">
        <v>548</v>
      </c>
    </row>
    <row r="378" spans="1:65" s="2" customFormat="1" ht="48.75">
      <c r="A378" s="37"/>
      <c r="B378" s="38"/>
      <c r="C378" s="39"/>
      <c r="D378" s="189" t="s">
        <v>143</v>
      </c>
      <c r="E378" s="39"/>
      <c r="F378" s="190" t="s">
        <v>549</v>
      </c>
      <c r="G378" s="39"/>
      <c r="H378" s="39"/>
      <c r="I378" s="191"/>
      <c r="J378" s="39"/>
      <c r="K378" s="39"/>
      <c r="L378" s="42"/>
      <c r="M378" s="192"/>
      <c r="N378" s="193"/>
      <c r="O378" s="67"/>
      <c r="P378" s="67"/>
      <c r="Q378" s="67"/>
      <c r="R378" s="67"/>
      <c r="S378" s="67"/>
      <c r="T378" s="68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T378" s="20" t="s">
        <v>143</v>
      </c>
      <c r="AU378" s="20" t="s">
        <v>83</v>
      </c>
    </row>
    <row r="379" spans="1:65" s="2" customFormat="1" ht="11.25">
      <c r="A379" s="37"/>
      <c r="B379" s="38"/>
      <c r="C379" s="39"/>
      <c r="D379" s="194" t="s">
        <v>145</v>
      </c>
      <c r="E379" s="39"/>
      <c r="F379" s="195" t="s">
        <v>550</v>
      </c>
      <c r="G379" s="39"/>
      <c r="H379" s="39"/>
      <c r="I379" s="191"/>
      <c r="J379" s="39"/>
      <c r="K379" s="39"/>
      <c r="L379" s="42"/>
      <c r="M379" s="192"/>
      <c r="N379" s="193"/>
      <c r="O379" s="67"/>
      <c r="P379" s="67"/>
      <c r="Q379" s="67"/>
      <c r="R379" s="67"/>
      <c r="S379" s="67"/>
      <c r="T379" s="68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T379" s="20" t="s">
        <v>145</v>
      </c>
      <c r="AU379" s="20" t="s">
        <v>83</v>
      </c>
    </row>
    <row r="380" spans="1:65" s="13" customFormat="1" ht="11.25">
      <c r="B380" s="196"/>
      <c r="C380" s="197"/>
      <c r="D380" s="189" t="s">
        <v>147</v>
      </c>
      <c r="E380" s="198" t="s">
        <v>28</v>
      </c>
      <c r="F380" s="199" t="s">
        <v>551</v>
      </c>
      <c r="G380" s="197"/>
      <c r="H380" s="200">
        <v>248.24</v>
      </c>
      <c r="I380" s="201"/>
      <c r="J380" s="197"/>
      <c r="K380" s="197"/>
      <c r="L380" s="202"/>
      <c r="M380" s="203"/>
      <c r="N380" s="204"/>
      <c r="O380" s="204"/>
      <c r="P380" s="204"/>
      <c r="Q380" s="204"/>
      <c r="R380" s="204"/>
      <c r="S380" s="204"/>
      <c r="T380" s="205"/>
      <c r="AT380" s="206" t="s">
        <v>147</v>
      </c>
      <c r="AU380" s="206" t="s">
        <v>83</v>
      </c>
      <c r="AV380" s="13" t="s">
        <v>83</v>
      </c>
      <c r="AW380" s="13" t="s">
        <v>35</v>
      </c>
      <c r="AX380" s="13" t="s">
        <v>73</v>
      </c>
      <c r="AY380" s="206" t="s">
        <v>134</v>
      </c>
    </row>
    <row r="381" spans="1:65" s="14" customFormat="1" ht="11.25">
      <c r="B381" s="207"/>
      <c r="C381" s="208"/>
      <c r="D381" s="189" t="s">
        <v>147</v>
      </c>
      <c r="E381" s="209" t="s">
        <v>28</v>
      </c>
      <c r="F381" s="210" t="s">
        <v>149</v>
      </c>
      <c r="G381" s="208"/>
      <c r="H381" s="211">
        <v>248.24</v>
      </c>
      <c r="I381" s="212"/>
      <c r="J381" s="208"/>
      <c r="K381" s="208"/>
      <c r="L381" s="213"/>
      <c r="M381" s="214"/>
      <c r="N381" s="215"/>
      <c r="O381" s="215"/>
      <c r="P381" s="215"/>
      <c r="Q381" s="215"/>
      <c r="R381" s="215"/>
      <c r="S381" s="215"/>
      <c r="T381" s="216"/>
      <c r="AT381" s="217" t="s">
        <v>147</v>
      </c>
      <c r="AU381" s="217" t="s">
        <v>83</v>
      </c>
      <c r="AV381" s="14" t="s">
        <v>141</v>
      </c>
      <c r="AW381" s="14" t="s">
        <v>35</v>
      </c>
      <c r="AX381" s="14" t="s">
        <v>81</v>
      </c>
      <c r="AY381" s="217" t="s">
        <v>134</v>
      </c>
    </row>
    <row r="382" spans="1:65" s="2" customFormat="1" ht="24.2" customHeight="1">
      <c r="A382" s="37"/>
      <c r="B382" s="38"/>
      <c r="C382" s="240">
        <v>58</v>
      </c>
      <c r="D382" s="240" t="s">
        <v>234</v>
      </c>
      <c r="E382" s="241" t="s">
        <v>552</v>
      </c>
      <c r="F382" s="242" t="s">
        <v>553</v>
      </c>
      <c r="G382" s="243" t="s">
        <v>262</v>
      </c>
      <c r="H382" s="244">
        <v>255.68700000000001</v>
      </c>
      <c r="I382" s="245"/>
      <c r="J382" s="246">
        <f>ROUND(I382*H382,2)</f>
        <v>0</v>
      </c>
      <c r="K382" s="242" t="s">
        <v>140</v>
      </c>
      <c r="L382" s="247"/>
      <c r="M382" s="248" t="s">
        <v>28</v>
      </c>
      <c r="N382" s="249" t="s">
        <v>44</v>
      </c>
      <c r="O382" s="67"/>
      <c r="P382" s="185">
        <f>O382*H382</f>
        <v>0</v>
      </c>
      <c r="Q382" s="185">
        <v>0.14499999999999999</v>
      </c>
      <c r="R382" s="185">
        <f>Q382*H382</f>
        <v>37.074615000000001</v>
      </c>
      <c r="S382" s="185">
        <v>0</v>
      </c>
      <c r="T382" s="186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187" t="s">
        <v>197</v>
      </c>
      <c r="AT382" s="187" t="s">
        <v>234</v>
      </c>
      <c r="AU382" s="187" t="s">
        <v>83</v>
      </c>
      <c r="AY382" s="20" t="s">
        <v>134</v>
      </c>
      <c r="BE382" s="188">
        <f>IF(N382="základní",J382,0)</f>
        <v>0</v>
      </c>
      <c r="BF382" s="188">
        <f>IF(N382="snížená",J382,0)</f>
        <v>0</v>
      </c>
      <c r="BG382" s="188">
        <f>IF(N382="zákl. přenesená",J382,0)</f>
        <v>0</v>
      </c>
      <c r="BH382" s="188">
        <f>IF(N382="sníž. přenesená",J382,0)</f>
        <v>0</v>
      </c>
      <c r="BI382" s="188">
        <f>IF(N382="nulová",J382,0)</f>
        <v>0</v>
      </c>
      <c r="BJ382" s="20" t="s">
        <v>81</v>
      </c>
      <c r="BK382" s="188">
        <f>ROUND(I382*H382,2)</f>
        <v>0</v>
      </c>
      <c r="BL382" s="20" t="s">
        <v>141</v>
      </c>
      <c r="BM382" s="187" t="s">
        <v>554</v>
      </c>
    </row>
    <row r="383" spans="1:65" s="2" customFormat="1" ht="11.25">
      <c r="A383" s="37"/>
      <c r="B383" s="38"/>
      <c r="C383" s="39"/>
      <c r="D383" s="189" t="s">
        <v>143</v>
      </c>
      <c r="E383" s="39"/>
      <c r="F383" s="190" t="s">
        <v>553</v>
      </c>
      <c r="G383" s="39"/>
      <c r="H383" s="39"/>
      <c r="I383" s="191"/>
      <c r="J383" s="39"/>
      <c r="K383" s="39"/>
      <c r="L383" s="42"/>
      <c r="M383" s="192"/>
      <c r="N383" s="193"/>
      <c r="O383" s="67"/>
      <c r="P383" s="67"/>
      <c r="Q383" s="67"/>
      <c r="R383" s="67"/>
      <c r="S383" s="67"/>
      <c r="T383" s="68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20" t="s">
        <v>143</v>
      </c>
      <c r="AU383" s="20" t="s">
        <v>83</v>
      </c>
    </row>
    <row r="384" spans="1:65" s="2" customFormat="1" ht="19.5">
      <c r="A384" s="37"/>
      <c r="B384" s="38"/>
      <c r="C384" s="39"/>
      <c r="D384" s="189" t="s">
        <v>203</v>
      </c>
      <c r="E384" s="39"/>
      <c r="F384" s="228" t="s">
        <v>555</v>
      </c>
      <c r="G384" s="39"/>
      <c r="H384" s="39"/>
      <c r="I384" s="191"/>
      <c r="J384" s="39"/>
      <c r="K384" s="39"/>
      <c r="L384" s="42"/>
      <c r="M384" s="192"/>
      <c r="N384" s="193"/>
      <c r="O384" s="67"/>
      <c r="P384" s="67"/>
      <c r="Q384" s="67"/>
      <c r="R384" s="67"/>
      <c r="S384" s="67"/>
      <c r="T384" s="68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T384" s="20" t="s">
        <v>203</v>
      </c>
      <c r="AU384" s="20" t="s">
        <v>83</v>
      </c>
    </row>
    <row r="385" spans="1:65" s="13" customFormat="1" ht="11.25">
      <c r="B385" s="196"/>
      <c r="C385" s="197"/>
      <c r="D385" s="189" t="s">
        <v>147</v>
      </c>
      <c r="E385" s="198" t="s">
        <v>28</v>
      </c>
      <c r="F385" s="199" t="s">
        <v>551</v>
      </c>
      <c r="G385" s="197"/>
      <c r="H385" s="200">
        <v>248.24</v>
      </c>
      <c r="I385" s="201"/>
      <c r="J385" s="197"/>
      <c r="K385" s="197"/>
      <c r="L385" s="202"/>
      <c r="M385" s="203"/>
      <c r="N385" s="204"/>
      <c r="O385" s="204"/>
      <c r="P385" s="204"/>
      <c r="Q385" s="204"/>
      <c r="R385" s="204"/>
      <c r="S385" s="204"/>
      <c r="T385" s="205"/>
      <c r="AT385" s="206" t="s">
        <v>147</v>
      </c>
      <c r="AU385" s="206" t="s">
        <v>83</v>
      </c>
      <c r="AV385" s="13" t="s">
        <v>83</v>
      </c>
      <c r="AW385" s="13" t="s">
        <v>35</v>
      </c>
      <c r="AX385" s="13" t="s">
        <v>81</v>
      </c>
      <c r="AY385" s="206" t="s">
        <v>134</v>
      </c>
    </row>
    <row r="386" spans="1:65" s="13" customFormat="1" ht="11.25">
      <c r="B386" s="196"/>
      <c r="C386" s="197"/>
      <c r="D386" s="189" t="s">
        <v>147</v>
      </c>
      <c r="E386" s="197"/>
      <c r="F386" s="199" t="s">
        <v>556</v>
      </c>
      <c r="G386" s="197"/>
      <c r="H386" s="200">
        <v>255.68700000000001</v>
      </c>
      <c r="I386" s="201"/>
      <c r="J386" s="197"/>
      <c r="K386" s="197"/>
      <c r="L386" s="202"/>
      <c r="M386" s="203"/>
      <c r="N386" s="204"/>
      <c r="O386" s="204"/>
      <c r="P386" s="204"/>
      <c r="Q386" s="204"/>
      <c r="R386" s="204"/>
      <c r="S386" s="204"/>
      <c r="T386" s="205"/>
      <c r="AT386" s="206" t="s">
        <v>147</v>
      </c>
      <c r="AU386" s="206" t="s">
        <v>83</v>
      </c>
      <c r="AV386" s="13" t="s">
        <v>83</v>
      </c>
      <c r="AW386" s="13" t="s">
        <v>4</v>
      </c>
      <c r="AX386" s="13" t="s">
        <v>81</v>
      </c>
      <c r="AY386" s="206" t="s">
        <v>134</v>
      </c>
    </row>
    <row r="387" spans="1:65" s="2" customFormat="1" ht="16.5" customHeight="1">
      <c r="A387" s="37"/>
      <c r="B387" s="38"/>
      <c r="C387" s="240">
        <v>59</v>
      </c>
      <c r="D387" s="240" t="s">
        <v>234</v>
      </c>
      <c r="E387" s="241" t="s">
        <v>558</v>
      </c>
      <c r="F387" s="242" t="s">
        <v>559</v>
      </c>
      <c r="G387" s="243" t="s">
        <v>217</v>
      </c>
      <c r="H387" s="244">
        <v>11.042</v>
      </c>
      <c r="I387" s="245"/>
      <c r="J387" s="246">
        <f>ROUND(I387*H387,2)</f>
        <v>0</v>
      </c>
      <c r="K387" s="242" t="s">
        <v>140</v>
      </c>
      <c r="L387" s="247"/>
      <c r="M387" s="248" t="s">
        <v>28</v>
      </c>
      <c r="N387" s="249" t="s">
        <v>44</v>
      </c>
      <c r="O387" s="67"/>
      <c r="P387" s="185">
        <f>O387*H387</f>
        <v>0</v>
      </c>
      <c r="Q387" s="185">
        <v>1</v>
      </c>
      <c r="R387" s="185">
        <f>Q387*H387</f>
        <v>11.042</v>
      </c>
      <c r="S387" s="185">
        <v>0</v>
      </c>
      <c r="T387" s="186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187" t="s">
        <v>197</v>
      </c>
      <c r="AT387" s="187" t="s">
        <v>234</v>
      </c>
      <c r="AU387" s="187" t="s">
        <v>83</v>
      </c>
      <c r="AY387" s="20" t="s">
        <v>134</v>
      </c>
      <c r="BE387" s="188">
        <f>IF(N387="základní",J387,0)</f>
        <v>0</v>
      </c>
      <c r="BF387" s="188">
        <f>IF(N387="snížená",J387,0)</f>
        <v>0</v>
      </c>
      <c r="BG387" s="188">
        <f>IF(N387="zákl. přenesená",J387,0)</f>
        <v>0</v>
      </c>
      <c r="BH387" s="188">
        <f>IF(N387="sníž. přenesená",J387,0)</f>
        <v>0</v>
      </c>
      <c r="BI387" s="188">
        <f>IF(N387="nulová",J387,0)</f>
        <v>0</v>
      </c>
      <c r="BJ387" s="20" t="s">
        <v>81</v>
      </c>
      <c r="BK387" s="188">
        <f>ROUND(I387*H387,2)</f>
        <v>0</v>
      </c>
      <c r="BL387" s="20" t="s">
        <v>141</v>
      </c>
      <c r="BM387" s="187" t="s">
        <v>560</v>
      </c>
    </row>
    <row r="388" spans="1:65" s="2" customFormat="1" ht="11.25">
      <c r="A388" s="37"/>
      <c r="B388" s="38"/>
      <c r="C388" s="39"/>
      <c r="D388" s="189" t="s">
        <v>143</v>
      </c>
      <c r="E388" s="39"/>
      <c r="F388" s="190" t="s">
        <v>559</v>
      </c>
      <c r="G388" s="39"/>
      <c r="H388" s="39"/>
      <c r="I388" s="191"/>
      <c r="J388" s="39"/>
      <c r="K388" s="39"/>
      <c r="L388" s="42"/>
      <c r="M388" s="192"/>
      <c r="N388" s="193"/>
      <c r="O388" s="67"/>
      <c r="P388" s="67"/>
      <c r="Q388" s="67"/>
      <c r="R388" s="67"/>
      <c r="S388" s="67"/>
      <c r="T388" s="68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T388" s="20" t="s">
        <v>143</v>
      </c>
      <c r="AU388" s="20" t="s">
        <v>83</v>
      </c>
    </row>
    <row r="389" spans="1:65" s="13" customFormat="1" ht="11.25">
      <c r="B389" s="196"/>
      <c r="C389" s="197"/>
      <c r="D389" s="189" t="s">
        <v>147</v>
      </c>
      <c r="E389" s="198" t="s">
        <v>28</v>
      </c>
      <c r="F389" s="199" t="s">
        <v>561</v>
      </c>
      <c r="G389" s="197"/>
      <c r="H389" s="200">
        <v>5.5209999999999999</v>
      </c>
      <c r="I389" s="201"/>
      <c r="J389" s="197"/>
      <c r="K389" s="197"/>
      <c r="L389" s="202"/>
      <c r="M389" s="203"/>
      <c r="N389" s="204"/>
      <c r="O389" s="204"/>
      <c r="P389" s="204"/>
      <c r="Q389" s="204"/>
      <c r="R389" s="204"/>
      <c r="S389" s="204"/>
      <c r="T389" s="205"/>
      <c r="AT389" s="206" t="s">
        <v>147</v>
      </c>
      <c r="AU389" s="206" t="s">
        <v>83</v>
      </c>
      <c r="AV389" s="13" t="s">
        <v>83</v>
      </c>
      <c r="AW389" s="13" t="s">
        <v>35</v>
      </c>
      <c r="AX389" s="13" t="s">
        <v>73</v>
      </c>
      <c r="AY389" s="206" t="s">
        <v>134</v>
      </c>
    </row>
    <row r="390" spans="1:65" s="14" customFormat="1" ht="11.25">
      <c r="B390" s="207"/>
      <c r="C390" s="208"/>
      <c r="D390" s="189" t="s">
        <v>147</v>
      </c>
      <c r="E390" s="209" t="s">
        <v>28</v>
      </c>
      <c r="F390" s="210" t="s">
        <v>149</v>
      </c>
      <c r="G390" s="208"/>
      <c r="H390" s="211">
        <v>5.5209999999999999</v>
      </c>
      <c r="I390" s="212"/>
      <c r="J390" s="208"/>
      <c r="K390" s="208"/>
      <c r="L390" s="213"/>
      <c r="M390" s="214"/>
      <c r="N390" s="215"/>
      <c r="O390" s="215"/>
      <c r="P390" s="215"/>
      <c r="Q390" s="215"/>
      <c r="R390" s="215"/>
      <c r="S390" s="215"/>
      <c r="T390" s="216"/>
      <c r="AT390" s="217" t="s">
        <v>147</v>
      </c>
      <c r="AU390" s="217" t="s">
        <v>83</v>
      </c>
      <c r="AV390" s="14" t="s">
        <v>141</v>
      </c>
      <c r="AW390" s="14" t="s">
        <v>35</v>
      </c>
      <c r="AX390" s="14" t="s">
        <v>81</v>
      </c>
      <c r="AY390" s="217" t="s">
        <v>134</v>
      </c>
    </row>
    <row r="391" spans="1:65" s="13" customFormat="1" ht="11.25">
      <c r="B391" s="196"/>
      <c r="C391" s="197"/>
      <c r="D391" s="189" t="s">
        <v>147</v>
      </c>
      <c r="E391" s="197"/>
      <c r="F391" s="199" t="s">
        <v>562</v>
      </c>
      <c r="G391" s="197"/>
      <c r="H391" s="200">
        <v>11.042</v>
      </c>
      <c r="I391" s="201"/>
      <c r="J391" s="197"/>
      <c r="K391" s="197"/>
      <c r="L391" s="202"/>
      <c r="M391" s="203"/>
      <c r="N391" s="204"/>
      <c r="O391" s="204"/>
      <c r="P391" s="204"/>
      <c r="Q391" s="204"/>
      <c r="R391" s="204"/>
      <c r="S391" s="204"/>
      <c r="T391" s="205"/>
      <c r="AT391" s="206" t="s">
        <v>147</v>
      </c>
      <c r="AU391" s="206" t="s">
        <v>83</v>
      </c>
      <c r="AV391" s="13" t="s">
        <v>83</v>
      </c>
      <c r="AW391" s="13" t="s">
        <v>4</v>
      </c>
      <c r="AX391" s="13" t="s">
        <v>81</v>
      </c>
      <c r="AY391" s="206" t="s">
        <v>134</v>
      </c>
    </row>
    <row r="392" spans="1:65" s="12" customFormat="1" ht="22.9" customHeight="1">
      <c r="B392" s="160"/>
      <c r="C392" s="161"/>
      <c r="D392" s="162" t="s">
        <v>72</v>
      </c>
      <c r="E392" s="174" t="s">
        <v>197</v>
      </c>
      <c r="F392" s="174" t="s">
        <v>563</v>
      </c>
      <c r="G392" s="161"/>
      <c r="H392" s="161"/>
      <c r="I392" s="164"/>
      <c r="J392" s="175">
        <f>BK392</f>
        <v>0</v>
      </c>
      <c r="K392" s="161"/>
      <c r="L392" s="166"/>
      <c r="M392" s="167"/>
      <c r="N392" s="168"/>
      <c r="O392" s="168"/>
      <c r="P392" s="169">
        <f>SUM(P393:P483)</f>
        <v>0</v>
      </c>
      <c r="Q392" s="168"/>
      <c r="R392" s="169">
        <f>SUM(R393:R483)</f>
        <v>17.042852460000002</v>
      </c>
      <c r="S392" s="168"/>
      <c r="T392" s="170">
        <f>SUM(T393:T483)</f>
        <v>12.442960000000001</v>
      </c>
      <c r="AR392" s="171" t="s">
        <v>81</v>
      </c>
      <c r="AT392" s="172" t="s">
        <v>72</v>
      </c>
      <c r="AU392" s="172" t="s">
        <v>81</v>
      </c>
      <c r="AY392" s="171" t="s">
        <v>134</v>
      </c>
      <c r="BK392" s="173">
        <f>SUM(BK393:BK483)</f>
        <v>0</v>
      </c>
    </row>
    <row r="393" spans="1:65" s="2" customFormat="1" ht="24.2" customHeight="1">
      <c r="A393" s="37"/>
      <c r="B393" s="38"/>
      <c r="C393" s="176">
        <v>60</v>
      </c>
      <c r="D393" s="176" t="s">
        <v>136</v>
      </c>
      <c r="E393" s="177" t="s">
        <v>565</v>
      </c>
      <c r="F393" s="178" t="s">
        <v>566</v>
      </c>
      <c r="G393" s="179" t="s">
        <v>303</v>
      </c>
      <c r="H393" s="180">
        <v>61.75</v>
      </c>
      <c r="I393" s="181"/>
      <c r="J393" s="182">
        <f>ROUND(I393*H393,2)</f>
        <v>0</v>
      </c>
      <c r="K393" s="178" t="s">
        <v>140</v>
      </c>
      <c r="L393" s="42"/>
      <c r="M393" s="183" t="s">
        <v>28</v>
      </c>
      <c r="N393" s="184" t="s">
        <v>44</v>
      </c>
      <c r="O393" s="67"/>
      <c r="P393" s="185">
        <f>O393*H393</f>
        <v>0</v>
      </c>
      <c r="Q393" s="185">
        <v>1.0000000000000001E-5</v>
      </c>
      <c r="R393" s="185">
        <f>Q393*H393</f>
        <v>6.175000000000001E-4</v>
      </c>
      <c r="S393" s="185">
        <v>0</v>
      </c>
      <c r="T393" s="186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187" t="s">
        <v>141</v>
      </c>
      <c r="AT393" s="187" t="s">
        <v>136</v>
      </c>
      <c r="AU393" s="187" t="s">
        <v>83</v>
      </c>
      <c r="AY393" s="20" t="s">
        <v>134</v>
      </c>
      <c r="BE393" s="188">
        <f>IF(N393="základní",J393,0)</f>
        <v>0</v>
      </c>
      <c r="BF393" s="188">
        <f>IF(N393="snížená",J393,0)</f>
        <v>0</v>
      </c>
      <c r="BG393" s="188">
        <f>IF(N393="zákl. přenesená",J393,0)</f>
        <v>0</v>
      </c>
      <c r="BH393" s="188">
        <f>IF(N393="sníž. přenesená",J393,0)</f>
        <v>0</v>
      </c>
      <c r="BI393" s="188">
        <f>IF(N393="nulová",J393,0)</f>
        <v>0</v>
      </c>
      <c r="BJ393" s="20" t="s">
        <v>81</v>
      </c>
      <c r="BK393" s="188">
        <f>ROUND(I393*H393,2)</f>
        <v>0</v>
      </c>
      <c r="BL393" s="20" t="s">
        <v>141</v>
      </c>
      <c r="BM393" s="187" t="s">
        <v>567</v>
      </c>
    </row>
    <row r="394" spans="1:65" s="2" customFormat="1" ht="19.5">
      <c r="A394" s="37"/>
      <c r="B394" s="38"/>
      <c r="C394" s="39"/>
      <c r="D394" s="189" t="s">
        <v>143</v>
      </c>
      <c r="E394" s="39"/>
      <c r="F394" s="190" t="s">
        <v>568</v>
      </c>
      <c r="G394" s="39"/>
      <c r="H394" s="39"/>
      <c r="I394" s="191"/>
      <c r="J394" s="39"/>
      <c r="K394" s="39"/>
      <c r="L394" s="42"/>
      <c r="M394" s="192"/>
      <c r="N394" s="193"/>
      <c r="O394" s="67"/>
      <c r="P394" s="67"/>
      <c r="Q394" s="67"/>
      <c r="R394" s="67"/>
      <c r="S394" s="67"/>
      <c r="T394" s="68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T394" s="20" t="s">
        <v>143</v>
      </c>
      <c r="AU394" s="20" t="s">
        <v>83</v>
      </c>
    </row>
    <row r="395" spans="1:65" s="2" customFormat="1" ht="11.25">
      <c r="A395" s="37"/>
      <c r="B395" s="38"/>
      <c r="C395" s="39"/>
      <c r="D395" s="194" t="s">
        <v>145</v>
      </c>
      <c r="E395" s="39"/>
      <c r="F395" s="195" t="s">
        <v>569</v>
      </c>
      <c r="G395" s="39"/>
      <c r="H395" s="39"/>
      <c r="I395" s="191"/>
      <c r="J395" s="39"/>
      <c r="K395" s="39"/>
      <c r="L395" s="42"/>
      <c r="M395" s="192"/>
      <c r="N395" s="193"/>
      <c r="O395" s="67"/>
      <c r="P395" s="67"/>
      <c r="Q395" s="67"/>
      <c r="R395" s="67"/>
      <c r="S395" s="67"/>
      <c r="T395" s="68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20" t="s">
        <v>145</v>
      </c>
      <c r="AU395" s="20" t="s">
        <v>83</v>
      </c>
    </row>
    <row r="396" spans="1:65" s="13" customFormat="1" ht="11.25">
      <c r="B396" s="196"/>
      <c r="C396" s="197"/>
      <c r="D396" s="189" t="s">
        <v>147</v>
      </c>
      <c r="E396" s="198" t="s">
        <v>28</v>
      </c>
      <c r="F396" s="199" t="s">
        <v>570</v>
      </c>
      <c r="G396" s="197"/>
      <c r="H396" s="200">
        <v>61.75</v>
      </c>
      <c r="I396" s="201"/>
      <c r="J396" s="197"/>
      <c r="K396" s="197"/>
      <c r="L396" s="202"/>
      <c r="M396" s="203"/>
      <c r="N396" s="204"/>
      <c r="O396" s="204"/>
      <c r="P396" s="204"/>
      <c r="Q396" s="204"/>
      <c r="R396" s="204"/>
      <c r="S396" s="204"/>
      <c r="T396" s="205"/>
      <c r="AT396" s="206" t="s">
        <v>147</v>
      </c>
      <c r="AU396" s="206" t="s">
        <v>83</v>
      </c>
      <c r="AV396" s="13" t="s">
        <v>83</v>
      </c>
      <c r="AW396" s="13" t="s">
        <v>35</v>
      </c>
      <c r="AX396" s="13" t="s">
        <v>81</v>
      </c>
      <c r="AY396" s="206" t="s">
        <v>134</v>
      </c>
    </row>
    <row r="397" spans="1:65" s="2" customFormat="1" ht="24.2" customHeight="1">
      <c r="A397" s="37"/>
      <c r="B397" s="38"/>
      <c r="C397" s="240">
        <v>61</v>
      </c>
      <c r="D397" s="240" t="s">
        <v>234</v>
      </c>
      <c r="E397" s="241" t="s">
        <v>572</v>
      </c>
      <c r="F397" s="242" t="s">
        <v>573</v>
      </c>
      <c r="G397" s="243" t="s">
        <v>303</v>
      </c>
      <c r="H397" s="244">
        <v>64.837999999999994</v>
      </c>
      <c r="I397" s="245"/>
      <c r="J397" s="246">
        <f>ROUND(I397*H397,2)</f>
        <v>0</v>
      </c>
      <c r="K397" s="242" t="s">
        <v>140</v>
      </c>
      <c r="L397" s="247"/>
      <c r="M397" s="248" t="s">
        <v>28</v>
      </c>
      <c r="N397" s="249" t="s">
        <v>44</v>
      </c>
      <c r="O397" s="67"/>
      <c r="P397" s="185">
        <f>O397*H397</f>
        <v>0</v>
      </c>
      <c r="Q397" s="185">
        <v>2.6700000000000001E-3</v>
      </c>
      <c r="R397" s="185">
        <f>Q397*H397</f>
        <v>0.17311746</v>
      </c>
      <c r="S397" s="185">
        <v>0</v>
      </c>
      <c r="T397" s="186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187" t="s">
        <v>197</v>
      </c>
      <c r="AT397" s="187" t="s">
        <v>234</v>
      </c>
      <c r="AU397" s="187" t="s">
        <v>83</v>
      </c>
      <c r="AY397" s="20" t="s">
        <v>134</v>
      </c>
      <c r="BE397" s="188">
        <f>IF(N397="základní",J397,0)</f>
        <v>0</v>
      </c>
      <c r="BF397" s="188">
        <f>IF(N397="snížená",J397,0)</f>
        <v>0</v>
      </c>
      <c r="BG397" s="188">
        <f>IF(N397="zákl. přenesená",J397,0)</f>
        <v>0</v>
      </c>
      <c r="BH397" s="188">
        <f>IF(N397="sníž. přenesená",J397,0)</f>
        <v>0</v>
      </c>
      <c r="BI397" s="188">
        <f>IF(N397="nulová",J397,0)</f>
        <v>0</v>
      </c>
      <c r="BJ397" s="20" t="s">
        <v>81</v>
      </c>
      <c r="BK397" s="188">
        <f>ROUND(I397*H397,2)</f>
        <v>0</v>
      </c>
      <c r="BL397" s="20" t="s">
        <v>141</v>
      </c>
      <c r="BM397" s="187" t="s">
        <v>574</v>
      </c>
    </row>
    <row r="398" spans="1:65" s="2" customFormat="1" ht="19.5">
      <c r="A398" s="37"/>
      <c r="B398" s="38"/>
      <c r="C398" s="39"/>
      <c r="D398" s="189" t="s">
        <v>143</v>
      </c>
      <c r="E398" s="39"/>
      <c r="F398" s="190" t="s">
        <v>573</v>
      </c>
      <c r="G398" s="39"/>
      <c r="H398" s="39"/>
      <c r="I398" s="191"/>
      <c r="J398" s="39"/>
      <c r="K398" s="39"/>
      <c r="L398" s="42"/>
      <c r="M398" s="192"/>
      <c r="N398" s="193"/>
      <c r="O398" s="67"/>
      <c r="P398" s="67"/>
      <c r="Q398" s="67"/>
      <c r="R398" s="67"/>
      <c r="S398" s="67"/>
      <c r="T398" s="68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T398" s="20" t="s">
        <v>143</v>
      </c>
      <c r="AU398" s="20" t="s">
        <v>83</v>
      </c>
    </row>
    <row r="399" spans="1:65" s="13" customFormat="1" ht="11.25">
      <c r="B399" s="196"/>
      <c r="C399" s="197"/>
      <c r="D399" s="189" t="s">
        <v>147</v>
      </c>
      <c r="E399" s="198" t="s">
        <v>28</v>
      </c>
      <c r="F399" s="199" t="s">
        <v>570</v>
      </c>
      <c r="G399" s="197"/>
      <c r="H399" s="200">
        <v>61.75</v>
      </c>
      <c r="I399" s="201"/>
      <c r="J399" s="197"/>
      <c r="K399" s="197"/>
      <c r="L399" s="202"/>
      <c r="M399" s="203"/>
      <c r="N399" s="204"/>
      <c r="O399" s="204"/>
      <c r="P399" s="204"/>
      <c r="Q399" s="204"/>
      <c r="R399" s="204"/>
      <c r="S399" s="204"/>
      <c r="T399" s="205"/>
      <c r="AT399" s="206" t="s">
        <v>147</v>
      </c>
      <c r="AU399" s="206" t="s">
        <v>83</v>
      </c>
      <c r="AV399" s="13" t="s">
        <v>83</v>
      </c>
      <c r="AW399" s="13" t="s">
        <v>35</v>
      </c>
      <c r="AX399" s="13" t="s">
        <v>81</v>
      </c>
      <c r="AY399" s="206" t="s">
        <v>134</v>
      </c>
    </row>
    <row r="400" spans="1:65" s="13" customFormat="1" ht="11.25">
      <c r="B400" s="196"/>
      <c r="C400" s="197"/>
      <c r="D400" s="189" t="s">
        <v>147</v>
      </c>
      <c r="E400" s="197"/>
      <c r="F400" s="199" t="s">
        <v>575</v>
      </c>
      <c r="G400" s="197"/>
      <c r="H400" s="200">
        <v>64.837999999999994</v>
      </c>
      <c r="I400" s="201"/>
      <c r="J400" s="197"/>
      <c r="K400" s="197"/>
      <c r="L400" s="202"/>
      <c r="M400" s="203"/>
      <c r="N400" s="204"/>
      <c r="O400" s="204"/>
      <c r="P400" s="204"/>
      <c r="Q400" s="204"/>
      <c r="R400" s="204"/>
      <c r="S400" s="204"/>
      <c r="T400" s="205"/>
      <c r="AT400" s="206" t="s">
        <v>147</v>
      </c>
      <c r="AU400" s="206" t="s">
        <v>83</v>
      </c>
      <c r="AV400" s="13" t="s">
        <v>83</v>
      </c>
      <c r="AW400" s="13" t="s">
        <v>4</v>
      </c>
      <c r="AX400" s="13" t="s">
        <v>81</v>
      </c>
      <c r="AY400" s="206" t="s">
        <v>134</v>
      </c>
    </row>
    <row r="401" spans="1:65" s="2" customFormat="1" ht="33" customHeight="1">
      <c r="A401" s="37"/>
      <c r="B401" s="38"/>
      <c r="C401" s="176">
        <v>62</v>
      </c>
      <c r="D401" s="176" t="s">
        <v>136</v>
      </c>
      <c r="E401" s="177" t="s">
        <v>576</v>
      </c>
      <c r="F401" s="178" t="s">
        <v>577</v>
      </c>
      <c r="G401" s="179" t="s">
        <v>299</v>
      </c>
      <c r="H401" s="180">
        <v>2</v>
      </c>
      <c r="I401" s="181"/>
      <c r="J401" s="182">
        <f>ROUND(I401*H401,2)</f>
        <v>0</v>
      </c>
      <c r="K401" s="178" t="s">
        <v>140</v>
      </c>
      <c r="L401" s="42"/>
      <c r="M401" s="183" t="s">
        <v>28</v>
      </c>
      <c r="N401" s="184" t="s">
        <v>44</v>
      </c>
      <c r="O401" s="67"/>
      <c r="P401" s="185">
        <f>O401*H401</f>
        <v>0</v>
      </c>
      <c r="Q401" s="185">
        <v>0</v>
      </c>
      <c r="R401" s="185">
        <f>Q401*H401</f>
        <v>0</v>
      </c>
      <c r="S401" s="185">
        <v>0</v>
      </c>
      <c r="T401" s="186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187" t="s">
        <v>141</v>
      </c>
      <c r="AT401" s="187" t="s">
        <v>136</v>
      </c>
      <c r="AU401" s="187" t="s">
        <v>83</v>
      </c>
      <c r="AY401" s="20" t="s">
        <v>134</v>
      </c>
      <c r="BE401" s="188">
        <f>IF(N401="základní",J401,0)</f>
        <v>0</v>
      </c>
      <c r="BF401" s="188">
        <f>IF(N401="snížená",J401,0)</f>
        <v>0</v>
      </c>
      <c r="BG401" s="188">
        <f>IF(N401="zákl. přenesená",J401,0)</f>
        <v>0</v>
      </c>
      <c r="BH401" s="188">
        <f>IF(N401="sníž. přenesená",J401,0)</f>
        <v>0</v>
      </c>
      <c r="BI401" s="188">
        <f>IF(N401="nulová",J401,0)</f>
        <v>0</v>
      </c>
      <c r="BJ401" s="20" t="s">
        <v>81</v>
      </c>
      <c r="BK401" s="188">
        <f>ROUND(I401*H401,2)</f>
        <v>0</v>
      </c>
      <c r="BL401" s="20" t="s">
        <v>141</v>
      </c>
      <c r="BM401" s="187" t="s">
        <v>578</v>
      </c>
    </row>
    <row r="402" spans="1:65" s="2" customFormat="1" ht="19.5">
      <c r="A402" s="37"/>
      <c r="B402" s="38"/>
      <c r="C402" s="39"/>
      <c r="D402" s="189" t="s">
        <v>143</v>
      </c>
      <c r="E402" s="39"/>
      <c r="F402" s="190" t="s">
        <v>579</v>
      </c>
      <c r="G402" s="39"/>
      <c r="H402" s="39"/>
      <c r="I402" s="191"/>
      <c r="J402" s="39"/>
      <c r="K402" s="39"/>
      <c r="L402" s="42"/>
      <c r="M402" s="192"/>
      <c r="N402" s="193"/>
      <c r="O402" s="67"/>
      <c r="P402" s="67"/>
      <c r="Q402" s="67"/>
      <c r="R402" s="67"/>
      <c r="S402" s="67"/>
      <c r="T402" s="68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T402" s="20" t="s">
        <v>143</v>
      </c>
      <c r="AU402" s="20" t="s">
        <v>83</v>
      </c>
    </row>
    <row r="403" spans="1:65" s="2" customFormat="1" ht="11.25">
      <c r="A403" s="37"/>
      <c r="B403" s="38"/>
      <c r="C403" s="39"/>
      <c r="D403" s="194" t="s">
        <v>145</v>
      </c>
      <c r="E403" s="39"/>
      <c r="F403" s="195" t="s">
        <v>580</v>
      </c>
      <c r="G403" s="39"/>
      <c r="H403" s="39"/>
      <c r="I403" s="191"/>
      <c r="J403" s="39"/>
      <c r="K403" s="39"/>
      <c r="L403" s="42"/>
      <c r="M403" s="192"/>
      <c r="N403" s="193"/>
      <c r="O403" s="67"/>
      <c r="P403" s="67"/>
      <c r="Q403" s="67"/>
      <c r="R403" s="67"/>
      <c r="S403" s="67"/>
      <c r="T403" s="68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20" t="s">
        <v>145</v>
      </c>
      <c r="AU403" s="20" t="s">
        <v>83</v>
      </c>
    </row>
    <row r="404" spans="1:65" s="13" customFormat="1" ht="11.25">
      <c r="B404" s="196"/>
      <c r="C404" s="197"/>
      <c r="D404" s="189" t="s">
        <v>147</v>
      </c>
      <c r="E404" s="198" t="s">
        <v>28</v>
      </c>
      <c r="F404" s="199" t="s">
        <v>83</v>
      </c>
      <c r="G404" s="197"/>
      <c r="H404" s="200">
        <v>2</v>
      </c>
      <c r="I404" s="201"/>
      <c r="J404" s="197"/>
      <c r="K404" s="197"/>
      <c r="L404" s="202"/>
      <c r="M404" s="203"/>
      <c r="N404" s="204"/>
      <c r="O404" s="204"/>
      <c r="P404" s="204"/>
      <c r="Q404" s="204"/>
      <c r="R404" s="204"/>
      <c r="S404" s="204"/>
      <c r="T404" s="205"/>
      <c r="AT404" s="206" t="s">
        <v>147</v>
      </c>
      <c r="AU404" s="206" t="s">
        <v>83</v>
      </c>
      <c r="AV404" s="13" t="s">
        <v>83</v>
      </c>
      <c r="AW404" s="13" t="s">
        <v>35</v>
      </c>
      <c r="AX404" s="13" t="s">
        <v>81</v>
      </c>
      <c r="AY404" s="206" t="s">
        <v>134</v>
      </c>
    </row>
    <row r="405" spans="1:65" s="2" customFormat="1" ht="24.2" customHeight="1">
      <c r="A405" s="37"/>
      <c r="B405" s="38"/>
      <c r="C405" s="240">
        <v>63</v>
      </c>
      <c r="D405" s="240" t="s">
        <v>234</v>
      </c>
      <c r="E405" s="241" t="s">
        <v>582</v>
      </c>
      <c r="F405" s="242" t="s">
        <v>583</v>
      </c>
      <c r="G405" s="243" t="s">
        <v>299</v>
      </c>
      <c r="H405" s="244">
        <v>2</v>
      </c>
      <c r="I405" s="245"/>
      <c r="J405" s="246">
        <f>ROUND(I405*H405,2)</f>
        <v>0</v>
      </c>
      <c r="K405" s="242" t="s">
        <v>140</v>
      </c>
      <c r="L405" s="247"/>
      <c r="M405" s="248" t="s">
        <v>28</v>
      </c>
      <c r="N405" s="249" t="s">
        <v>44</v>
      </c>
      <c r="O405" s="67"/>
      <c r="P405" s="185">
        <f>O405*H405</f>
        <v>0</v>
      </c>
      <c r="Q405" s="185">
        <v>1.5E-3</v>
      </c>
      <c r="R405" s="185">
        <f>Q405*H405</f>
        <v>3.0000000000000001E-3</v>
      </c>
      <c r="S405" s="185">
        <v>0</v>
      </c>
      <c r="T405" s="186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187" t="s">
        <v>197</v>
      </c>
      <c r="AT405" s="187" t="s">
        <v>234</v>
      </c>
      <c r="AU405" s="187" t="s">
        <v>83</v>
      </c>
      <c r="AY405" s="20" t="s">
        <v>134</v>
      </c>
      <c r="BE405" s="188">
        <f>IF(N405="základní",J405,0)</f>
        <v>0</v>
      </c>
      <c r="BF405" s="188">
        <f>IF(N405="snížená",J405,0)</f>
        <v>0</v>
      </c>
      <c r="BG405" s="188">
        <f>IF(N405="zákl. přenesená",J405,0)</f>
        <v>0</v>
      </c>
      <c r="BH405" s="188">
        <f>IF(N405="sníž. přenesená",J405,0)</f>
        <v>0</v>
      </c>
      <c r="BI405" s="188">
        <f>IF(N405="nulová",J405,0)</f>
        <v>0</v>
      </c>
      <c r="BJ405" s="20" t="s">
        <v>81</v>
      </c>
      <c r="BK405" s="188">
        <f>ROUND(I405*H405,2)</f>
        <v>0</v>
      </c>
      <c r="BL405" s="20" t="s">
        <v>141</v>
      </c>
      <c r="BM405" s="187" t="s">
        <v>584</v>
      </c>
    </row>
    <row r="406" spans="1:65" s="2" customFormat="1" ht="11.25">
      <c r="A406" s="37"/>
      <c r="B406" s="38"/>
      <c r="C406" s="39"/>
      <c r="D406" s="189" t="s">
        <v>143</v>
      </c>
      <c r="E406" s="39"/>
      <c r="F406" s="190" t="s">
        <v>583</v>
      </c>
      <c r="G406" s="39"/>
      <c r="H406" s="39"/>
      <c r="I406" s="191"/>
      <c r="J406" s="39"/>
      <c r="K406" s="39"/>
      <c r="L406" s="42"/>
      <c r="M406" s="192"/>
      <c r="N406" s="193"/>
      <c r="O406" s="67"/>
      <c r="P406" s="67"/>
      <c r="Q406" s="67"/>
      <c r="R406" s="67"/>
      <c r="S406" s="67"/>
      <c r="T406" s="68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T406" s="20" t="s">
        <v>143</v>
      </c>
      <c r="AU406" s="20" t="s">
        <v>83</v>
      </c>
    </row>
    <row r="407" spans="1:65" s="13" customFormat="1" ht="11.25">
      <c r="B407" s="196"/>
      <c r="C407" s="197"/>
      <c r="D407" s="189" t="s">
        <v>147</v>
      </c>
      <c r="E407" s="198" t="s">
        <v>28</v>
      </c>
      <c r="F407" s="199" t="s">
        <v>83</v>
      </c>
      <c r="G407" s="197"/>
      <c r="H407" s="200">
        <v>2</v>
      </c>
      <c r="I407" s="201"/>
      <c r="J407" s="197"/>
      <c r="K407" s="197"/>
      <c r="L407" s="202"/>
      <c r="M407" s="203"/>
      <c r="N407" s="204"/>
      <c r="O407" s="204"/>
      <c r="P407" s="204"/>
      <c r="Q407" s="204"/>
      <c r="R407" s="204"/>
      <c r="S407" s="204"/>
      <c r="T407" s="205"/>
      <c r="AT407" s="206" t="s">
        <v>147</v>
      </c>
      <c r="AU407" s="206" t="s">
        <v>83</v>
      </c>
      <c r="AV407" s="13" t="s">
        <v>83</v>
      </c>
      <c r="AW407" s="13" t="s">
        <v>35</v>
      </c>
      <c r="AX407" s="13" t="s">
        <v>81</v>
      </c>
      <c r="AY407" s="206" t="s">
        <v>134</v>
      </c>
    </row>
    <row r="408" spans="1:65" s="2" customFormat="1" ht="24.2" customHeight="1">
      <c r="A408" s="37"/>
      <c r="B408" s="38"/>
      <c r="C408" s="176">
        <v>64</v>
      </c>
      <c r="D408" s="176" t="s">
        <v>136</v>
      </c>
      <c r="E408" s="177" t="s">
        <v>586</v>
      </c>
      <c r="F408" s="178" t="s">
        <v>587</v>
      </c>
      <c r="G408" s="179" t="s">
        <v>139</v>
      </c>
      <c r="H408" s="180">
        <v>1.663</v>
      </c>
      <c r="I408" s="181"/>
      <c r="J408" s="182">
        <f>ROUND(I408*H408,2)</f>
        <v>0</v>
      </c>
      <c r="K408" s="178" t="s">
        <v>140</v>
      </c>
      <c r="L408" s="42"/>
      <c r="M408" s="183" t="s">
        <v>28</v>
      </c>
      <c r="N408" s="184" t="s">
        <v>44</v>
      </c>
      <c r="O408" s="67"/>
      <c r="P408" s="185">
        <f>O408*H408</f>
        <v>0</v>
      </c>
      <c r="Q408" s="185">
        <v>0</v>
      </c>
      <c r="R408" s="185">
        <f>Q408*H408</f>
        <v>0</v>
      </c>
      <c r="S408" s="185">
        <v>1.92</v>
      </c>
      <c r="T408" s="186">
        <f>S408*H408</f>
        <v>3.1929599999999998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187" t="s">
        <v>141</v>
      </c>
      <c r="AT408" s="187" t="s">
        <v>136</v>
      </c>
      <c r="AU408" s="187" t="s">
        <v>83</v>
      </c>
      <c r="AY408" s="20" t="s">
        <v>134</v>
      </c>
      <c r="BE408" s="188">
        <f>IF(N408="základní",J408,0)</f>
        <v>0</v>
      </c>
      <c r="BF408" s="188">
        <f>IF(N408="snížená",J408,0)</f>
        <v>0</v>
      </c>
      <c r="BG408" s="188">
        <f>IF(N408="zákl. přenesená",J408,0)</f>
        <v>0</v>
      </c>
      <c r="BH408" s="188">
        <f>IF(N408="sníž. přenesená",J408,0)</f>
        <v>0</v>
      </c>
      <c r="BI408" s="188">
        <f>IF(N408="nulová",J408,0)</f>
        <v>0</v>
      </c>
      <c r="BJ408" s="20" t="s">
        <v>81</v>
      </c>
      <c r="BK408" s="188">
        <f>ROUND(I408*H408,2)</f>
        <v>0</v>
      </c>
      <c r="BL408" s="20" t="s">
        <v>141</v>
      </c>
      <c r="BM408" s="187" t="s">
        <v>588</v>
      </c>
    </row>
    <row r="409" spans="1:65" s="2" customFormat="1" ht="19.5">
      <c r="A409" s="37"/>
      <c r="B409" s="38"/>
      <c r="C409" s="39"/>
      <c r="D409" s="189" t="s">
        <v>143</v>
      </c>
      <c r="E409" s="39"/>
      <c r="F409" s="190" t="s">
        <v>589</v>
      </c>
      <c r="G409" s="39"/>
      <c r="H409" s="39"/>
      <c r="I409" s="191"/>
      <c r="J409" s="39"/>
      <c r="K409" s="39"/>
      <c r="L409" s="42"/>
      <c r="M409" s="192"/>
      <c r="N409" s="193"/>
      <c r="O409" s="67"/>
      <c r="P409" s="67"/>
      <c r="Q409" s="67"/>
      <c r="R409" s="67"/>
      <c r="S409" s="67"/>
      <c r="T409" s="68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T409" s="20" t="s">
        <v>143</v>
      </c>
      <c r="AU409" s="20" t="s">
        <v>83</v>
      </c>
    </row>
    <row r="410" spans="1:65" s="2" customFormat="1" ht="11.25">
      <c r="A410" s="37"/>
      <c r="B410" s="38"/>
      <c r="C410" s="39"/>
      <c r="D410" s="194" t="s">
        <v>145</v>
      </c>
      <c r="E410" s="39"/>
      <c r="F410" s="195" t="s">
        <v>590</v>
      </c>
      <c r="G410" s="39"/>
      <c r="H410" s="39"/>
      <c r="I410" s="191"/>
      <c r="J410" s="39"/>
      <c r="K410" s="39"/>
      <c r="L410" s="42"/>
      <c r="M410" s="192"/>
      <c r="N410" s="193"/>
      <c r="O410" s="67"/>
      <c r="P410" s="67"/>
      <c r="Q410" s="67"/>
      <c r="R410" s="67"/>
      <c r="S410" s="67"/>
      <c r="T410" s="68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T410" s="20" t="s">
        <v>145</v>
      </c>
      <c r="AU410" s="20" t="s">
        <v>83</v>
      </c>
    </row>
    <row r="411" spans="1:65" s="13" customFormat="1" ht="11.25">
      <c r="B411" s="196"/>
      <c r="C411" s="197"/>
      <c r="D411" s="189" t="s">
        <v>147</v>
      </c>
      <c r="E411" s="198" t="s">
        <v>28</v>
      </c>
      <c r="F411" s="199" t="s">
        <v>591</v>
      </c>
      <c r="G411" s="197"/>
      <c r="H411" s="200">
        <v>1.663</v>
      </c>
      <c r="I411" s="201"/>
      <c r="J411" s="197"/>
      <c r="K411" s="197"/>
      <c r="L411" s="202"/>
      <c r="M411" s="203"/>
      <c r="N411" s="204"/>
      <c r="O411" s="204"/>
      <c r="P411" s="204"/>
      <c r="Q411" s="204"/>
      <c r="R411" s="204"/>
      <c r="S411" s="204"/>
      <c r="T411" s="205"/>
      <c r="AT411" s="206" t="s">
        <v>147</v>
      </c>
      <c r="AU411" s="206" t="s">
        <v>83</v>
      </c>
      <c r="AV411" s="13" t="s">
        <v>83</v>
      </c>
      <c r="AW411" s="13" t="s">
        <v>35</v>
      </c>
      <c r="AX411" s="13" t="s">
        <v>73</v>
      </c>
      <c r="AY411" s="206" t="s">
        <v>134</v>
      </c>
    </row>
    <row r="412" spans="1:65" s="14" customFormat="1" ht="11.25">
      <c r="B412" s="207"/>
      <c r="C412" s="208"/>
      <c r="D412" s="189" t="s">
        <v>147</v>
      </c>
      <c r="E412" s="209" t="s">
        <v>28</v>
      </c>
      <c r="F412" s="210" t="s">
        <v>149</v>
      </c>
      <c r="G412" s="208"/>
      <c r="H412" s="211">
        <v>1.663</v>
      </c>
      <c r="I412" s="212"/>
      <c r="J412" s="208"/>
      <c r="K412" s="208"/>
      <c r="L412" s="213"/>
      <c r="M412" s="214"/>
      <c r="N412" s="215"/>
      <c r="O412" s="215"/>
      <c r="P412" s="215"/>
      <c r="Q412" s="215"/>
      <c r="R412" s="215"/>
      <c r="S412" s="215"/>
      <c r="T412" s="216"/>
      <c r="AT412" s="217" t="s">
        <v>147</v>
      </c>
      <c r="AU412" s="217" t="s">
        <v>83</v>
      </c>
      <c r="AV412" s="14" t="s">
        <v>141</v>
      </c>
      <c r="AW412" s="14" t="s">
        <v>35</v>
      </c>
      <c r="AX412" s="14" t="s">
        <v>81</v>
      </c>
      <c r="AY412" s="217" t="s">
        <v>134</v>
      </c>
    </row>
    <row r="413" spans="1:65" s="2" customFormat="1" ht="24.2" customHeight="1">
      <c r="A413" s="37"/>
      <c r="B413" s="38"/>
      <c r="C413" s="176">
        <v>65</v>
      </c>
      <c r="D413" s="176" t="s">
        <v>136</v>
      </c>
      <c r="E413" s="177" t="s">
        <v>593</v>
      </c>
      <c r="F413" s="178" t="s">
        <v>594</v>
      </c>
      <c r="G413" s="179" t="s">
        <v>299</v>
      </c>
      <c r="H413" s="180">
        <v>4</v>
      </c>
      <c r="I413" s="181"/>
      <c r="J413" s="182">
        <f>ROUND(I413*H413,2)</f>
        <v>0</v>
      </c>
      <c r="K413" s="178" t="s">
        <v>140</v>
      </c>
      <c r="L413" s="42"/>
      <c r="M413" s="183" t="s">
        <v>28</v>
      </c>
      <c r="N413" s="184" t="s">
        <v>44</v>
      </c>
      <c r="O413" s="67"/>
      <c r="P413" s="185">
        <f>O413*H413</f>
        <v>0</v>
      </c>
      <c r="Q413" s="185">
        <v>7.7490000000000003E-2</v>
      </c>
      <c r="R413" s="185">
        <f>Q413*H413</f>
        <v>0.30996000000000001</v>
      </c>
      <c r="S413" s="185">
        <v>0</v>
      </c>
      <c r="T413" s="186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187" t="s">
        <v>141</v>
      </c>
      <c r="AT413" s="187" t="s">
        <v>136</v>
      </c>
      <c r="AU413" s="187" t="s">
        <v>83</v>
      </c>
      <c r="AY413" s="20" t="s">
        <v>134</v>
      </c>
      <c r="BE413" s="188">
        <f>IF(N413="základní",J413,0)</f>
        <v>0</v>
      </c>
      <c r="BF413" s="188">
        <f>IF(N413="snížená",J413,0)</f>
        <v>0</v>
      </c>
      <c r="BG413" s="188">
        <f>IF(N413="zákl. přenesená",J413,0)</f>
        <v>0</v>
      </c>
      <c r="BH413" s="188">
        <f>IF(N413="sníž. přenesená",J413,0)</f>
        <v>0</v>
      </c>
      <c r="BI413" s="188">
        <f>IF(N413="nulová",J413,0)</f>
        <v>0</v>
      </c>
      <c r="BJ413" s="20" t="s">
        <v>81</v>
      </c>
      <c r="BK413" s="188">
        <f>ROUND(I413*H413,2)</f>
        <v>0</v>
      </c>
      <c r="BL413" s="20" t="s">
        <v>141</v>
      </c>
      <c r="BM413" s="187" t="s">
        <v>595</v>
      </c>
    </row>
    <row r="414" spans="1:65" s="2" customFormat="1" ht="19.5">
      <c r="A414" s="37"/>
      <c r="B414" s="38"/>
      <c r="C414" s="39"/>
      <c r="D414" s="189" t="s">
        <v>143</v>
      </c>
      <c r="E414" s="39"/>
      <c r="F414" s="190" t="s">
        <v>596</v>
      </c>
      <c r="G414" s="39"/>
      <c r="H414" s="39"/>
      <c r="I414" s="191"/>
      <c r="J414" s="39"/>
      <c r="K414" s="39"/>
      <c r="L414" s="42"/>
      <c r="M414" s="192"/>
      <c r="N414" s="193"/>
      <c r="O414" s="67"/>
      <c r="P414" s="67"/>
      <c r="Q414" s="67"/>
      <c r="R414" s="67"/>
      <c r="S414" s="67"/>
      <c r="T414" s="68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T414" s="20" t="s">
        <v>143</v>
      </c>
      <c r="AU414" s="20" t="s">
        <v>83</v>
      </c>
    </row>
    <row r="415" spans="1:65" s="2" customFormat="1" ht="11.25">
      <c r="A415" s="37"/>
      <c r="B415" s="38"/>
      <c r="C415" s="39"/>
      <c r="D415" s="194" t="s">
        <v>145</v>
      </c>
      <c r="E415" s="39"/>
      <c r="F415" s="195" t="s">
        <v>597</v>
      </c>
      <c r="G415" s="39"/>
      <c r="H415" s="39"/>
      <c r="I415" s="191"/>
      <c r="J415" s="39"/>
      <c r="K415" s="39"/>
      <c r="L415" s="42"/>
      <c r="M415" s="192"/>
      <c r="N415" s="193"/>
      <c r="O415" s="67"/>
      <c r="P415" s="67"/>
      <c r="Q415" s="67"/>
      <c r="R415" s="67"/>
      <c r="S415" s="67"/>
      <c r="T415" s="68"/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T415" s="20" t="s">
        <v>145</v>
      </c>
      <c r="AU415" s="20" t="s">
        <v>83</v>
      </c>
    </row>
    <row r="416" spans="1:65" s="13" customFormat="1" ht="11.25">
      <c r="B416" s="196"/>
      <c r="C416" s="197"/>
      <c r="D416" s="189" t="s">
        <v>147</v>
      </c>
      <c r="E416" s="198" t="s">
        <v>28</v>
      </c>
      <c r="F416" s="199" t="s">
        <v>141</v>
      </c>
      <c r="G416" s="197"/>
      <c r="H416" s="200">
        <v>4</v>
      </c>
      <c r="I416" s="201"/>
      <c r="J416" s="197"/>
      <c r="K416" s="197"/>
      <c r="L416" s="202"/>
      <c r="M416" s="203"/>
      <c r="N416" s="204"/>
      <c r="O416" s="204"/>
      <c r="P416" s="204"/>
      <c r="Q416" s="204"/>
      <c r="R416" s="204"/>
      <c r="S416" s="204"/>
      <c r="T416" s="205"/>
      <c r="AT416" s="206" t="s">
        <v>147</v>
      </c>
      <c r="AU416" s="206" t="s">
        <v>83</v>
      </c>
      <c r="AV416" s="13" t="s">
        <v>83</v>
      </c>
      <c r="AW416" s="13" t="s">
        <v>35</v>
      </c>
      <c r="AX416" s="13" t="s">
        <v>81</v>
      </c>
      <c r="AY416" s="206" t="s">
        <v>134</v>
      </c>
    </row>
    <row r="417" spans="1:65" s="2" customFormat="1" ht="24.2" customHeight="1">
      <c r="A417" s="37"/>
      <c r="B417" s="38"/>
      <c r="C417" s="176">
        <v>66</v>
      </c>
      <c r="D417" s="176" t="s">
        <v>136</v>
      </c>
      <c r="E417" s="177" t="s">
        <v>599</v>
      </c>
      <c r="F417" s="178" t="s">
        <v>600</v>
      </c>
      <c r="G417" s="179" t="s">
        <v>299</v>
      </c>
      <c r="H417" s="180">
        <v>12</v>
      </c>
      <c r="I417" s="181"/>
      <c r="J417" s="182">
        <f>ROUND(I417*H417,2)</f>
        <v>0</v>
      </c>
      <c r="K417" s="178" t="s">
        <v>140</v>
      </c>
      <c r="L417" s="42"/>
      <c r="M417" s="183" t="s">
        <v>28</v>
      </c>
      <c r="N417" s="184" t="s">
        <v>44</v>
      </c>
      <c r="O417" s="67"/>
      <c r="P417" s="185">
        <f>O417*H417</f>
        <v>0</v>
      </c>
      <c r="Q417" s="185">
        <v>0.12422</v>
      </c>
      <c r="R417" s="185">
        <f>Q417*H417</f>
        <v>1.49064</v>
      </c>
      <c r="S417" s="185">
        <v>0</v>
      </c>
      <c r="T417" s="186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187" t="s">
        <v>141</v>
      </c>
      <c r="AT417" s="187" t="s">
        <v>136</v>
      </c>
      <c r="AU417" s="187" t="s">
        <v>83</v>
      </c>
      <c r="AY417" s="20" t="s">
        <v>134</v>
      </c>
      <c r="BE417" s="188">
        <f>IF(N417="základní",J417,0)</f>
        <v>0</v>
      </c>
      <c r="BF417" s="188">
        <f>IF(N417="snížená",J417,0)</f>
        <v>0</v>
      </c>
      <c r="BG417" s="188">
        <f>IF(N417="zákl. přenesená",J417,0)</f>
        <v>0</v>
      </c>
      <c r="BH417" s="188">
        <f>IF(N417="sníž. přenesená",J417,0)</f>
        <v>0</v>
      </c>
      <c r="BI417" s="188">
        <f>IF(N417="nulová",J417,0)</f>
        <v>0</v>
      </c>
      <c r="BJ417" s="20" t="s">
        <v>81</v>
      </c>
      <c r="BK417" s="188">
        <f>ROUND(I417*H417,2)</f>
        <v>0</v>
      </c>
      <c r="BL417" s="20" t="s">
        <v>141</v>
      </c>
      <c r="BM417" s="187" t="s">
        <v>601</v>
      </c>
    </row>
    <row r="418" spans="1:65" s="2" customFormat="1" ht="11.25">
      <c r="A418" s="37"/>
      <c r="B418" s="38"/>
      <c r="C418" s="39"/>
      <c r="D418" s="189" t="s">
        <v>143</v>
      </c>
      <c r="E418" s="39"/>
      <c r="F418" s="190" t="s">
        <v>602</v>
      </c>
      <c r="G418" s="39"/>
      <c r="H418" s="39"/>
      <c r="I418" s="191"/>
      <c r="J418" s="39"/>
      <c r="K418" s="39"/>
      <c r="L418" s="42"/>
      <c r="M418" s="192"/>
      <c r="N418" s="193"/>
      <c r="O418" s="67"/>
      <c r="P418" s="67"/>
      <c r="Q418" s="67"/>
      <c r="R418" s="67"/>
      <c r="S418" s="67"/>
      <c r="T418" s="68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T418" s="20" t="s">
        <v>143</v>
      </c>
      <c r="AU418" s="20" t="s">
        <v>83</v>
      </c>
    </row>
    <row r="419" spans="1:65" s="2" customFormat="1" ht="11.25">
      <c r="A419" s="37"/>
      <c r="B419" s="38"/>
      <c r="C419" s="39"/>
      <c r="D419" s="194" t="s">
        <v>145</v>
      </c>
      <c r="E419" s="39"/>
      <c r="F419" s="195" t="s">
        <v>603</v>
      </c>
      <c r="G419" s="39"/>
      <c r="H419" s="39"/>
      <c r="I419" s="191"/>
      <c r="J419" s="39"/>
      <c r="K419" s="39"/>
      <c r="L419" s="42"/>
      <c r="M419" s="192"/>
      <c r="N419" s="193"/>
      <c r="O419" s="67"/>
      <c r="P419" s="67"/>
      <c r="Q419" s="67"/>
      <c r="R419" s="67"/>
      <c r="S419" s="67"/>
      <c r="T419" s="68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T419" s="20" t="s">
        <v>145</v>
      </c>
      <c r="AU419" s="20" t="s">
        <v>83</v>
      </c>
    </row>
    <row r="420" spans="1:65" s="13" customFormat="1" ht="11.25">
      <c r="B420" s="196"/>
      <c r="C420" s="197"/>
      <c r="D420" s="189" t="s">
        <v>147</v>
      </c>
      <c r="E420" s="198" t="s">
        <v>28</v>
      </c>
      <c r="F420" s="199" t="s">
        <v>8</v>
      </c>
      <c r="G420" s="197"/>
      <c r="H420" s="200">
        <v>12</v>
      </c>
      <c r="I420" s="201"/>
      <c r="J420" s="197"/>
      <c r="K420" s="197"/>
      <c r="L420" s="202"/>
      <c r="M420" s="203"/>
      <c r="N420" s="204"/>
      <c r="O420" s="204"/>
      <c r="P420" s="204"/>
      <c r="Q420" s="204"/>
      <c r="R420" s="204"/>
      <c r="S420" s="204"/>
      <c r="T420" s="205"/>
      <c r="AT420" s="206" t="s">
        <v>147</v>
      </c>
      <c r="AU420" s="206" t="s">
        <v>83</v>
      </c>
      <c r="AV420" s="13" t="s">
        <v>83</v>
      </c>
      <c r="AW420" s="13" t="s">
        <v>35</v>
      </c>
      <c r="AX420" s="13" t="s">
        <v>81</v>
      </c>
      <c r="AY420" s="206" t="s">
        <v>134</v>
      </c>
    </row>
    <row r="421" spans="1:65" s="2" customFormat="1" ht="21.75" customHeight="1">
      <c r="A421" s="37"/>
      <c r="B421" s="38"/>
      <c r="C421" s="240">
        <v>67</v>
      </c>
      <c r="D421" s="240" t="s">
        <v>234</v>
      </c>
      <c r="E421" s="241" t="s">
        <v>605</v>
      </c>
      <c r="F421" s="242" t="s">
        <v>606</v>
      </c>
      <c r="G421" s="243" t="s">
        <v>299</v>
      </c>
      <c r="H421" s="244">
        <v>12</v>
      </c>
      <c r="I421" s="245"/>
      <c r="J421" s="246">
        <f>ROUND(I421*H421,2)</f>
        <v>0</v>
      </c>
      <c r="K421" s="242" t="s">
        <v>140</v>
      </c>
      <c r="L421" s="247"/>
      <c r="M421" s="248" t="s">
        <v>28</v>
      </c>
      <c r="N421" s="249" t="s">
        <v>44</v>
      </c>
      <c r="O421" s="67"/>
      <c r="P421" s="185">
        <f>O421*H421</f>
        <v>0</v>
      </c>
      <c r="Q421" s="185">
        <v>6.7000000000000004E-2</v>
      </c>
      <c r="R421" s="185">
        <f>Q421*H421</f>
        <v>0.80400000000000005</v>
      </c>
      <c r="S421" s="185">
        <v>0</v>
      </c>
      <c r="T421" s="186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187" t="s">
        <v>197</v>
      </c>
      <c r="AT421" s="187" t="s">
        <v>234</v>
      </c>
      <c r="AU421" s="187" t="s">
        <v>83</v>
      </c>
      <c r="AY421" s="20" t="s">
        <v>134</v>
      </c>
      <c r="BE421" s="188">
        <f>IF(N421="základní",J421,0)</f>
        <v>0</v>
      </c>
      <c r="BF421" s="188">
        <f>IF(N421="snížená",J421,0)</f>
        <v>0</v>
      </c>
      <c r="BG421" s="188">
        <f>IF(N421="zákl. přenesená",J421,0)</f>
        <v>0</v>
      </c>
      <c r="BH421" s="188">
        <f>IF(N421="sníž. přenesená",J421,0)</f>
        <v>0</v>
      </c>
      <c r="BI421" s="188">
        <f>IF(N421="nulová",J421,0)</f>
        <v>0</v>
      </c>
      <c r="BJ421" s="20" t="s">
        <v>81</v>
      </c>
      <c r="BK421" s="188">
        <f>ROUND(I421*H421,2)</f>
        <v>0</v>
      </c>
      <c r="BL421" s="20" t="s">
        <v>141</v>
      </c>
      <c r="BM421" s="187" t="s">
        <v>607</v>
      </c>
    </row>
    <row r="422" spans="1:65" s="2" customFormat="1" ht="11.25">
      <c r="A422" s="37"/>
      <c r="B422" s="38"/>
      <c r="C422" s="39"/>
      <c r="D422" s="189" t="s">
        <v>143</v>
      </c>
      <c r="E422" s="39"/>
      <c r="F422" s="190" t="s">
        <v>606</v>
      </c>
      <c r="G422" s="39"/>
      <c r="H422" s="39"/>
      <c r="I422" s="191"/>
      <c r="J422" s="39"/>
      <c r="K422" s="39"/>
      <c r="L422" s="42"/>
      <c r="M422" s="192"/>
      <c r="N422" s="193"/>
      <c r="O422" s="67"/>
      <c r="P422" s="67"/>
      <c r="Q422" s="67"/>
      <c r="R422" s="67"/>
      <c r="S422" s="67"/>
      <c r="T422" s="68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20" t="s">
        <v>143</v>
      </c>
      <c r="AU422" s="20" t="s">
        <v>83</v>
      </c>
    </row>
    <row r="423" spans="1:65" s="13" customFormat="1" ht="11.25">
      <c r="B423" s="196"/>
      <c r="C423" s="197"/>
      <c r="D423" s="189" t="s">
        <v>147</v>
      </c>
      <c r="E423" s="198" t="s">
        <v>28</v>
      </c>
      <c r="F423" s="199" t="s">
        <v>8</v>
      </c>
      <c r="G423" s="197"/>
      <c r="H423" s="200">
        <v>12</v>
      </c>
      <c r="I423" s="201"/>
      <c r="J423" s="197"/>
      <c r="K423" s="197"/>
      <c r="L423" s="202"/>
      <c r="M423" s="203"/>
      <c r="N423" s="204"/>
      <c r="O423" s="204"/>
      <c r="P423" s="204"/>
      <c r="Q423" s="204"/>
      <c r="R423" s="204"/>
      <c r="S423" s="204"/>
      <c r="T423" s="205"/>
      <c r="AT423" s="206" t="s">
        <v>147</v>
      </c>
      <c r="AU423" s="206" t="s">
        <v>83</v>
      </c>
      <c r="AV423" s="13" t="s">
        <v>83</v>
      </c>
      <c r="AW423" s="13" t="s">
        <v>35</v>
      </c>
      <c r="AX423" s="13" t="s">
        <v>81</v>
      </c>
      <c r="AY423" s="206" t="s">
        <v>134</v>
      </c>
    </row>
    <row r="424" spans="1:65" s="2" customFormat="1" ht="24.2" customHeight="1">
      <c r="A424" s="37"/>
      <c r="B424" s="38"/>
      <c r="C424" s="176">
        <v>68</v>
      </c>
      <c r="D424" s="176" t="s">
        <v>136</v>
      </c>
      <c r="E424" s="177" t="s">
        <v>608</v>
      </c>
      <c r="F424" s="178" t="s">
        <v>609</v>
      </c>
      <c r="G424" s="179" t="s">
        <v>299</v>
      </c>
      <c r="H424" s="180">
        <v>12</v>
      </c>
      <c r="I424" s="181"/>
      <c r="J424" s="182">
        <f>ROUND(I424*H424,2)</f>
        <v>0</v>
      </c>
      <c r="K424" s="178" t="s">
        <v>140</v>
      </c>
      <c r="L424" s="42"/>
      <c r="M424" s="183" t="s">
        <v>28</v>
      </c>
      <c r="N424" s="184" t="s">
        <v>44</v>
      </c>
      <c r="O424" s="67"/>
      <c r="P424" s="185">
        <f>O424*H424</f>
        <v>0</v>
      </c>
      <c r="Q424" s="185">
        <v>2.972E-2</v>
      </c>
      <c r="R424" s="185">
        <f>Q424*H424</f>
        <v>0.35664000000000001</v>
      </c>
      <c r="S424" s="185">
        <v>0</v>
      </c>
      <c r="T424" s="186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187" t="s">
        <v>141</v>
      </c>
      <c r="AT424" s="187" t="s">
        <v>136</v>
      </c>
      <c r="AU424" s="187" t="s">
        <v>83</v>
      </c>
      <c r="AY424" s="20" t="s">
        <v>134</v>
      </c>
      <c r="BE424" s="188">
        <f>IF(N424="základní",J424,0)</f>
        <v>0</v>
      </c>
      <c r="BF424" s="188">
        <f>IF(N424="snížená",J424,0)</f>
        <v>0</v>
      </c>
      <c r="BG424" s="188">
        <f>IF(N424="zákl. přenesená",J424,0)</f>
        <v>0</v>
      </c>
      <c r="BH424" s="188">
        <f>IF(N424="sníž. přenesená",J424,0)</f>
        <v>0</v>
      </c>
      <c r="BI424" s="188">
        <f>IF(N424="nulová",J424,0)</f>
        <v>0</v>
      </c>
      <c r="BJ424" s="20" t="s">
        <v>81</v>
      </c>
      <c r="BK424" s="188">
        <f>ROUND(I424*H424,2)</f>
        <v>0</v>
      </c>
      <c r="BL424" s="20" t="s">
        <v>141</v>
      </c>
      <c r="BM424" s="187" t="s">
        <v>610</v>
      </c>
    </row>
    <row r="425" spans="1:65" s="2" customFormat="1" ht="19.5">
      <c r="A425" s="37"/>
      <c r="B425" s="38"/>
      <c r="C425" s="39"/>
      <c r="D425" s="189" t="s">
        <v>143</v>
      </c>
      <c r="E425" s="39"/>
      <c r="F425" s="190" t="s">
        <v>611</v>
      </c>
      <c r="G425" s="39"/>
      <c r="H425" s="39"/>
      <c r="I425" s="191"/>
      <c r="J425" s="39"/>
      <c r="K425" s="39"/>
      <c r="L425" s="42"/>
      <c r="M425" s="192"/>
      <c r="N425" s="193"/>
      <c r="O425" s="67"/>
      <c r="P425" s="67"/>
      <c r="Q425" s="67"/>
      <c r="R425" s="67"/>
      <c r="S425" s="67"/>
      <c r="T425" s="68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T425" s="20" t="s">
        <v>143</v>
      </c>
      <c r="AU425" s="20" t="s">
        <v>83</v>
      </c>
    </row>
    <row r="426" spans="1:65" s="2" customFormat="1" ht="11.25">
      <c r="A426" s="37"/>
      <c r="B426" s="38"/>
      <c r="C426" s="39"/>
      <c r="D426" s="194" t="s">
        <v>145</v>
      </c>
      <c r="E426" s="39"/>
      <c r="F426" s="195" t="s">
        <v>612</v>
      </c>
      <c r="G426" s="39"/>
      <c r="H426" s="39"/>
      <c r="I426" s="191"/>
      <c r="J426" s="39"/>
      <c r="K426" s="39"/>
      <c r="L426" s="42"/>
      <c r="M426" s="192"/>
      <c r="N426" s="193"/>
      <c r="O426" s="67"/>
      <c r="P426" s="67"/>
      <c r="Q426" s="67"/>
      <c r="R426" s="67"/>
      <c r="S426" s="67"/>
      <c r="T426" s="68"/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T426" s="20" t="s">
        <v>145</v>
      </c>
      <c r="AU426" s="20" t="s">
        <v>83</v>
      </c>
    </row>
    <row r="427" spans="1:65" s="13" customFormat="1" ht="11.25">
      <c r="B427" s="196"/>
      <c r="C427" s="197"/>
      <c r="D427" s="189" t="s">
        <v>147</v>
      </c>
      <c r="E427" s="198" t="s">
        <v>28</v>
      </c>
      <c r="F427" s="199" t="s">
        <v>8</v>
      </c>
      <c r="G427" s="197"/>
      <c r="H427" s="200">
        <v>12</v>
      </c>
      <c r="I427" s="201"/>
      <c r="J427" s="197"/>
      <c r="K427" s="197"/>
      <c r="L427" s="202"/>
      <c r="M427" s="203"/>
      <c r="N427" s="204"/>
      <c r="O427" s="204"/>
      <c r="P427" s="204"/>
      <c r="Q427" s="204"/>
      <c r="R427" s="204"/>
      <c r="S427" s="204"/>
      <c r="T427" s="205"/>
      <c r="AT427" s="206" t="s">
        <v>147</v>
      </c>
      <c r="AU427" s="206" t="s">
        <v>83</v>
      </c>
      <c r="AV427" s="13" t="s">
        <v>83</v>
      </c>
      <c r="AW427" s="13" t="s">
        <v>35</v>
      </c>
      <c r="AX427" s="13" t="s">
        <v>81</v>
      </c>
      <c r="AY427" s="206" t="s">
        <v>134</v>
      </c>
    </row>
    <row r="428" spans="1:65" s="2" customFormat="1" ht="21.75" customHeight="1">
      <c r="A428" s="37"/>
      <c r="B428" s="38"/>
      <c r="C428" s="240">
        <v>69</v>
      </c>
      <c r="D428" s="240" t="s">
        <v>234</v>
      </c>
      <c r="E428" s="241" t="s">
        <v>614</v>
      </c>
      <c r="F428" s="242" t="s">
        <v>615</v>
      </c>
      <c r="G428" s="243" t="s">
        <v>299</v>
      </c>
      <c r="H428" s="244">
        <v>12</v>
      </c>
      <c r="I428" s="245"/>
      <c r="J428" s="246">
        <f>ROUND(I428*H428,2)</f>
        <v>0</v>
      </c>
      <c r="K428" s="242" t="s">
        <v>140</v>
      </c>
      <c r="L428" s="247"/>
      <c r="M428" s="248" t="s">
        <v>28</v>
      </c>
      <c r="N428" s="249" t="s">
        <v>44</v>
      </c>
      <c r="O428" s="67"/>
      <c r="P428" s="185">
        <f>O428*H428</f>
        <v>0</v>
      </c>
      <c r="Q428" s="185">
        <v>5.8000000000000003E-2</v>
      </c>
      <c r="R428" s="185">
        <f>Q428*H428</f>
        <v>0.69600000000000006</v>
      </c>
      <c r="S428" s="185">
        <v>0</v>
      </c>
      <c r="T428" s="186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187" t="s">
        <v>197</v>
      </c>
      <c r="AT428" s="187" t="s">
        <v>234</v>
      </c>
      <c r="AU428" s="187" t="s">
        <v>83</v>
      </c>
      <c r="AY428" s="20" t="s">
        <v>134</v>
      </c>
      <c r="BE428" s="188">
        <f>IF(N428="základní",J428,0)</f>
        <v>0</v>
      </c>
      <c r="BF428" s="188">
        <f>IF(N428="snížená",J428,0)</f>
        <v>0</v>
      </c>
      <c r="BG428" s="188">
        <f>IF(N428="zákl. přenesená",J428,0)</f>
        <v>0</v>
      </c>
      <c r="BH428" s="188">
        <f>IF(N428="sníž. přenesená",J428,0)</f>
        <v>0</v>
      </c>
      <c r="BI428" s="188">
        <f>IF(N428="nulová",J428,0)</f>
        <v>0</v>
      </c>
      <c r="BJ428" s="20" t="s">
        <v>81</v>
      </c>
      <c r="BK428" s="188">
        <f>ROUND(I428*H428,2)</f>
        <v>0</v>
      </c>
      <c r="BL428" s="20" t="s">
        <v>141</v>
      </c>
      <c r="BM428" s="187" t="s">
        <v>616</v>
      </c>
    </row>
    <row r="429" spans="1:65" s="2" customFormat="1" ht="11.25">
      <c r="A429" s="37"/>
      <c r="B429" s="38"/>
      <c r="C429" s="39"/>
      <c r="D429" s="189" t="s">
        <v>143</v>
      </c>
      <c r="E429" s="39"/>
      <c r="F429" s="190" t="s">
        <v>615</v>
      </c>
      <c r="G429" s="39"/>
      <c r="H429" s="39"/>
      <c r="I429" s="191"/>
      <c r="J429" s="39"/>
      <c r="K429" s="39"/>
      <c r="L429" s="42"/>
      <c r="M429" s="192"/>
      <c r="N429" s="193"/>
      <c r="O429" s="67"/>
      <c r="P429" s="67"/>
      <c r="Q429" s="67"/>
      <c r="R429" s="67"/>
      <c r="S429" s="67"/>
      <c r="T429" s="68"/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T429" s="20" t="s">
        <v>143</v>
      </c>
      <c r="AU429" s="20" t="s">
        <v>83</v>
      </c>
    </row>
    <row r="430" spans="1:65" s="13" customFormat="1" ht="11.25">
      <c r="B430" s="196"/>
      <c r="C430" s="197"/>
      <c r="D430" s="189" t="s">
        <v>147</v>
      </c>
      <c r="E430" s="198" t="s">
        <v>28</v>
      </c>
      <c r="F430" s="199" t="s">
        <v>8</v>
      </c>
      <c r="G430" s="197"/>
      <c r="H430" s="200">
        <v>12</v>
      </c>
      <c r="I430" s="201"/>
      <c r="J430" s="197"/>
      <c r="K430" s="197"/>
      <c r="L430" s="202"/>
      <c r="M430" s="203"/>
      <c r="N430" s="204"/>
      <c r="O430" s="204"/>
      <c r="P430" s="204"/>
      <c r="Q430" s="204"/>
      <c r="R430" s="204"/>
      <c r="S430" s="204"/>
      <c r="T430" s="205"/>
      <c r="AT430" s="206" t="s">
        <v>147</v>
      </c>
      <c r="AU430" s="206" t="s">
        <v>83</v>
      </c>
      <c r="AV430" s="13" t="s">
        <v>83</v>
      </c>
      <c r="AW430" s="13" t="s">
        <v>35</v>
      </c>
      <c r="AX430" s="13" t="s">
        <v>81</v>
      </c>
      <c r="AY430" s="206" t="s">
        <v>134</v>
      </c>
    </row>
    <row r="431" spans="1:65" s="2" customFormat="1" ht="24.2" customHeight="1">
      <c r="A431" s="37"/>
      <c r="B431" s="38"/>
      <c r="C431" s="176">
        <v>70</v>
      </c>
      <c r="D431" s="176" t="s">
        <v>136</v>
      </c>
      <c r="E431" s="177" t="s">
        <v>617</v>
      </c>
      <c r="F431" s="178" t="s">
        <v>618</v>
      </c>
      <c r="G431" s="179" t="s">
        <v>299</v>
      </c>
      <c r="H431" s="180">
        <v>12</v>
      </c>
      <c r="I431" s="181"/>
      <c r="J431" s="182">
        <f>ROUND(I431*H431,2)</f>
        <v>0</v>
      </c>
      <c r="K431" s="178" t="s">
        <v>140</v>
      </c>
      <c r="L431" s="42"/>
      <c r="M431" s="183" t="s">
        <v>28</v>
      </c>
      <c r="N431" s="184" t="s">
        <v>44</v>
      </c>
      <c r="O431" s="67"/>
      <c r="P431" s="185">
        <f>O431*H431</f>
        <v>0</v>
      </c>
      <c r="Q431" s="185">
        <v>2.972E-2</v>
      </c>
      <c r="R431" s="185">
        <f>Q431*H431</f>
        <v>0.35664000000000001</v>
      </c>
      <c r="S431" s="185">
        <v>0</v>
      </c>
      <c r="T431" s="186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187" t="s">
        <v>141</v>
      </c>
      <c r="AT431" s="187" t="s">
        <v>136</v>
      </c>
      <c r="AU431" s="187" t="s">
        <v>83</v>
      </c>
      <c r="AY431" s="20" t="s">
        <v>134</v>
      </c>
      <c r="BE431" s="188">
        <f>IF(N431="základní",J431,0)</f>
        <v>0</v>
      </c>
      <c r="BF431" s="188">
        <f>IF(N431="snížená",J431,0)</f>
        <v>0</v>
      </c>
      <c r="BG431" s="188">
        <f>IF(N431="zákl. přenesená",J431,0)</f>
        <v>0</v>
      </c>
      <c r="BH431" s="188">
        <f>IF(N431="sníž. přenesená",J431,0)</f>
        <v>0</v>
      </c>
      <c r="BI431" s="188">
        <f>IF(N431="nulová",J431,0)</f>
        <v>0</v>
      </c>
      <c r="BJ431" s="20" t="s">
        <v>81</v>
      </c>
      <c r="BK431" s="188">
        <f>ROUND(I431*H431,2)</f>
        <v>0</v>
      </c>
      <c r="BL431" s="20" t="s">
        <v>141</v>
      </c>
      <c r="BM431" s="187" t="s">
        <v>619</v>
      </c>
    </row>
    <row r="432" spans="1:65" s="2" customFormat="1" ht="19.5">
      <c r="A432" s="37"/>
      <c r="B432" s="38"/>
      <c r="C432" s="39"/>
      <c r="D432" s="189" t="s">
        <v>143</v>
      </c>
      <c r="E432" s="39"/>
      <c r="F432" s="190" t="s">
        <v>620</v>
      </c>
      <c r="G432" s="39"/>
      <c r="H432" s="39"/>
      <c r="I432" s="191"/>
      <c r="J432" s="39"/>
      <c r="K432" s="39"/>
      <c r="L432" s="42"/>
      <c r="M432" s="192"/>
      <c r="N432" s="193"/>
      <c r="O432" s="67"/>
      <c r="P432" s="67"/>
      <c r="Q432" s="67"/>
      <c r="R432" s="67"/>
      <c r="S432" s="67"/>
      <c r="T432" s="68"/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T432" s="20" t="s">
        <v>143</v>
      </c>
      <c r="AU432" s="20" t="s">
        <v>83</v>
      </c>
    </row>
    <row r="433" spans="1:65" s="2" customFormat="1" ht="11.25">
      <c r="A433" s="37"/>
      <c r="B433" s="38"/>
      <c r="C433" s="39"/>
      <c r="D433" s="194" t="s">
        <v>145</v>
      </c>
      <c r="E433" s="39"/>
      <c r="F433" s="195" t="s">
        <v>621</v>
      </c>
      <c r="G433" s="39"/>
      <c r="H433" s="39"/>
      <c r="I433" s="191"/>
      <c r="J433" s="39"/>
      <c r="K433" s="39"/>
      <c r="L433" s="42"/>
      <c r="M433" s="192"/>
      <c r="N433" s="193"/>
      <c r="O433" s="67"/>
      <c r="P433" s="67"/>
      <c r="Q433" s="67"/>
      <c r="R433" s="67"/>
      <c r="S433" s="67"/>
      <c r="T433" s="68"/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T433" s="20" t="s">
        <v>145</v>
      </c>
      <c r="AU433" s="20" t="s">
        <v>83</v>
      </c>
    </row>
    <row r="434" spans="1:65" s="13" customFormat="1" ht="11.25">
      <c r="B434" s="196"/>
      <c r="C434" s="197"/>
      <c r="D434" s="189" t="s">
        <v>147</v>
      </c>
      <c r="E434" s="198" t="s">
        <v>28</v>
      </c>
      <c r="F434" s="199" t="s">
        <v>8</v>
      </c>
      <c r="G434" s="197"/>
      <c r="H434" s="200">
        <v>12</v>
      </c>
      <c r="I434" s="201"/>
      <c r="J434" s="197"/>
      <c r="K434" s="197"/>
      <c r="L434" s="202"/>
      <c r="M434" s="203"/>
      <c r="N434" s="204"/>
      <c r="O434" s="204"/>
      <c r="P434" s="204"/>
      <c r="Q434" s="204"/>
      <c r="R434" s="204"/>
      <c r="S434" s="204"/>
      <c r="T434" s="205"/>
      <c r="AT434" s="206" t="s">
        <v>147</v>
      </c>
      <c r="AU434" s="206" t="s">
        <v>83</v>
      </c>
      <c r="AV434" s="13" t="s">
        <v>83</v>
      </c>
      <c r="AW434" s="13" t="s">
        <v>35</v>
      </c>
      <c r="AX434" s="13" t="s">
        <v>81</v>
      </c>
      <c r="AY434" s="206" t="s">
        <v>134</v>
      </c>
    </row>
    <row r="435" spans="1:65" s="2" customFormat="1" ht="24.2" customHeight="1">
      <c r="A435" s="37"/>
      <c r="B435" s="38"/>
      <c r="C435" s="240">
        <v>71</v>
      </c>
      <c r="D435" s="240" t="s">
        <v>234</v>
      </c>
      <c r="E435" s="241" t="s">
        <v>623</v>
      </c>
      <c r="F435" s="242" t="s">
        <v>624</v>
      </c>
      <c r="G435" s="243" t="s">
        <v>299</v>
      </c>
      <c r="H435" s="244">
        <v>12</v>
      </c>
      <c r="I435" s="245"/>
      <c r="J435" s="246">
        <f>ROUND(I435*H435,2)</f>
        <v>0</v>
      </c>
      <c r="K435" s="242" t="s">
        <v>140</v>
      </c>
      <c r="L435" s="247"/>
      <c r="M435" s="248" t="s">
        <v>28</v>
      </c>
      <c r="N435" s="249" t="s">
        <v>44</v>
      </c>
      <c r="O435" s="67"/>
      <c r="P435" s="185">
        <f>O435*H435</f>
        <v>0</v>
      </c>
      <c r="Q435" s="185">
        <v>5.7000000000000002E-2</v>
      </c>
      <c r="R435" s="185">
        <f>Q435*H435</f>
        <v>0.68400000000000005</v>
      </c>
      <c r="S435" s="185">
        <v>0</v>
      </c>
      <c r="T435" s="186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187" t="s">
        <v>197</v>
      </c>
      <c r="AT435" s="187" t="s">
        <v>234</v>
      </c>
      <c r="AU435" s="187" t="s">
        <v>83</v>
      </c>
      <c r="AY435" s="20" t="s">
        <v>134</v>
      </c>
      <c r="BE435" s="188">
        <f>IF(N435="základní",J435,0)</f>
        <v>0</v>
      </c>
      <c r="BF435" s="188">
        <f>IF(N435="snížená",J435,0)</f>
        <v>0</v>
      </c>
      <c r="BG435" s="188">
        <f>IF(N435="zákl. přenesená",J435,0)</f>
        <v>0</v>
      </c>
      <c r="BH435" s="188">
        <f>IF(N435="sníž. přenesená",J435,0)</f>
        <v>0</v>
      </c>
      <c r="BI435" s="188">
        <f>IF(N435="nulová",J435,0)</f>
        <v>0</v>
      </c>
      <c r="BJ435" s="20" t="s">
        <v>81</v>
      </c>
      <c r="BK435" s="188">
        <f>ROUND(I435*H435,2)</f>
        <v>0</v>
      </c>
      <c r="BL435" s="20" t="s">
        <v>141</v>
      </c>
      <c r="BM435" s="187" t="s">
        <v>625</v>
      </c>
    </row>
    <row r="436" spans="1:65" s="2" customFormat="1" ht="11.25">
      <c r="A436" s="37"/>
      <c r="B436" s="38"/>
      <c r="C436" s="39"/>
      <c r="D436" s="189" t="s">
        <v>143</v>
      </c>
      <c r="E436" s="39"/>
      <c r="F436" s="190" t="s">
        <v>624</v>
      </c>
      <c r="G436" s="39"/>
      <c r="H436" s="39"/>
      <c r="I436" s="191"/>
      <c r="J436" s="39"/>
      <c r="K436" s="39"/>
      <c r="L436" s="42"/>
      <c r="M436" s="192"/>
      <c r="N436" s="193"/>
      <c r="O436" s="67"/>
      <c r="P436" s="67"/>
      <c r="Q436" s="67"/>
      <c r="R436" s="67"/>
      <c r="S436" s="67"/>
      <c r="T436" s="68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T436" s="20" t="s">
        <v>143</v>
      </c>
      <c r="AU436" s="20" t="s">
        <v>83</v>
      </c>
    </row>
    <row r="437" spans="1:65" s="13" customFormat="1" ht="11.25">
      <c r="B437" s="196"/>
      <c r="C437" s="197"/>
      <c r="D437" s="189" t="s">
        <v>147</v>
      </c>
      <c r="E437" s="198" t="s">
        <v>28</v>
      </c>
      <c r="F437" s="199" t="s">
        <v>8</v>
      </c>
      <c r="G437" s="197"/>
      <c r="H437" s="200">
        <v>12</v>
      </c>
      <c r="I437" s="201"/>
      <c r="J437" s="197"/>
      <c r="K437" s="197"/>
      <c r="L437" s="202"/>
      <c r="M437" s="203"/>
      <c r="N437" s="204"/>
      <c r="O437" s="204"/>
      <c r="P437" s="204"/>
      <c r="Q437" s="204"/>
      <c r="R437" s="204"/>
      <c r="S437" s="204"/>
      <c r="T437" s="205"/>
      <c r="AT437" s="206" t="s">
        <v>147</v>
      </c>
      <c r="AU437" s="206" t="s">
        <v>83</v>
      </c>
      <c r="AV437" s="13" t="s">
        <v>83</v>
      </c>
      <c r="AW437" s="13" t="s">
        <v>35</v>
      </c>
      <c r="AX437" s="13" t="s">
        <v>81</v>
      </c>
      <c r="AY437" s="206" t="s">
        <v>134</v>
      </c>
    </row>
    <row r="438" spans="1:65" s="2" customFormat="1" ht="37.9" customHeight="1">
      <c r="A438" s="37"/>
      <c r="B438" s="38"/>
      <c r="C438" s="176">
        <v>72</v>
      </c>
      <c r="D438" s="176" t="s">
        <v>136</v>
      </c>
      <c r="E438" s="177" t="s">
        <v>626</v>
      </c>
      <c r="F438" s="178" t="s">
        <v>627</v>
      </c>
      <c r="G438" s="179" t="s">
        <v>299</v>
      </c>
      <c r="H438" s="180">
        <v>10</v>
      </c>
      <c r="I438" s="181"/>
      <c r="J438" s="182">
        <f>ROUND(I438*H438,2)</f>
        <v>0</v>
      </c>
      <c r="K438" s="178" t="s">
        <v>140</v>
      </c>
      <c r="L438" s="42"/>
      <c r="M438" s="183" t="s">
        <v>28</v>
      </c>
      <c r="N438" s="184" t="s">
        <v>44</v>
      </c>
      <c r="O438" s="67"/>
      <c r="P438" s="185">
        <f>O438*H438</f>
        <v>0</v>
      </c>
      <c r="Q438" s="185">
        <v>0.62248000000000003</v>
      </c>
      <c r="R438" s="185">
        <f>Q438*H438</f>
        <v>6.2248000000000001</v>
      </c>
      <c r="S438" s="185">
        <v>0.62</v>
      </c>
      <c r="T438" s="186">
        <f>S438*H438</f>
        <v>6.2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187" t="s">
        <v>141</v>
      </c>
      <c r="AT438" s="187" t="s">
        <v>136</v>
      </c>
      <c r="AU438" s="187" t="s">
        <v>83</v>
      </c>
      <c r="AY438" s="20" t="s">
        <v>134</v>
      </c>
      <c r="BE438" s="188">
        <f>IF(N438="základní",J438,0)</f>
        <v>0</v>
      </c>
      <c r="BF438" s="188">
        <f>IF(N438="snížená",J438,0)</f>
        <v>0</v>
      </c>
      <c r="BG438" s="188">
        <f>IF(N438="zákl. přenesená",J438,0)</f>
        <v>0</v>
      </c>
      <c r="BH438" s="188">
        <f>IF(N438="sníž. přenesená",J438,0)</f>
        <v>0</v>
      </c>
      <c r="BI438" s="188">
        <f>IF(N438="nulová",J438,0)</f>
        <v>0</v>
      </c>
      <c r="BJ438" s="20" t="s">
        <v>81</v>
      </c>
      <c r="BK438" s="188">
        <f>ROUND(I438*H438,2)</f>
        <v>0</v>
      </c>
      <c r="BL438" s="20" t="s">
        <v>141</v>
      </c>
      <c r="BM438" s="187" t="s">
        <v>628</v>
      </c>
    </row>
    <row r="439" spans="1:65" s="2" customFormat="1" ht="19.5">
      <c r="A439" s="37"/>
      <c r="B439" s="38"/>
      <c r="C439" s="39"/>
      <c r="D439" s="189" t="s">
        <v>143</v>
      </c>
      <c r="E439" s="39"/>
      <c r="F439" s="190" t="s">
        <v>629</v>
      </c>
      <c r="G439" s="39"/>
      <c r="H439" s="39"/>
      <c r="I439" s="191"/>
      <c r="J439" s="39"/>
      <c r="K439" s="39"/>
      <c r="L439" s="42"/>
      <c r="M439" s="192"/>
      <c r="N439" s="193"/>
      <c r="O439" s="67"/>
      <c r="P439" s="67"/>
      <c r="Q439" s="67"/>
      <c r="R439" s="67"/>
      <c r="S439" s="67"/>
      <c r="T439" s="68"/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T439" s="20" t="s">
        <v>143</v>
      </c>
      <c r="AU439" s="20" t="s">
        <v>83</v>
      </c>
    </row>
    <row r="440" spans="1:65" s="2" customFormat="1" ht="11.25">
      <c r="A440" s="37"/>
      <c r="B440" s="38"/>
      <c r="C440" s="39"/>
      <c r="D440" s="194" t="s">
        <v>145</v>
      </c>
      <c r="E440" s="39"/>
      <c r="F440" s="195" t="s">
        <v>630</v>
      </c>
      <c r="G440" s="39"/>
      <c r="H440" s="39"/>
      <c r="I440" s="191"/>
      <c r="J440" s="39"/>
      <c r="K440" s="39"/>
      <c r="L440" s="42"/>
      <c r="M440" s="192"/>
      <c r="N440" s="193"/>
      <c r="O440" s="67"/>
      <c r="P440" s="67"/>
      <c r="Q440" s="67"/>
      <c r="R440" s="67"/>
      <c r="S440" s="67"/>
      <c r="T440" s="68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T440" s="20" t="s">
        <v>145</v>
      </c>
      <c r="AU440" s="20" t="s">
        <v>83</v>
      </c>
    </row>
    <row r="441" spans="1:65" s="13" customFormat="1" ht="11.25">
      <c r="B441" s="196"/>
      <c r="C441" s="197"/>
      <c r="D441" s="189" t="s">
        <v>147</v>
      </c>
      <c r="E441" s="198" t="s">
        <v>28</v>
      </c>
      <c r="F441" s="199" t="s">
        <v>631</v>
      </c>
      <c r="G441" s="197"/>
      <c r="H441" s="200">
        <v>10</v>
      </c>
      <c r="I441" s="201"/>
      <c r="J441" s="197"/>
      <c r="K441" s="197"/>
      <c r="L441" s="202"/>
      <c r="M441" s="203"/>
      <c r="N441" s="204"/>
      <c r="O441" s="204"/>
      <c r="P441" s="204"/>
      <c r="Q441" s="204"/>
      <c r="R441" s="204"/>
      <c r="S441" s="204"/>
      <c r="T441" s="205"/>
      <c r="AT441" s="206" t="s">
        <v>147</v>
      </c>
      <c r="AU441" s="206" t="s">
        <v>83</v>
      </c>
      <c r="AV441" s="13" t="s">
        <v>83</v>
      </c>
      <c r="AW441" s="13" t="s">
        <v>35</v>
      </c>
      <c r="AX441" s="13" t="s">
        <v>73</v>
      </c>
      <c r="AY441" s="206" t="s">
        <v>134</v>
      </c>
    </row>
    <row r="442" spans="1:65" s="14" customFormat="1" ht="11.25">
      <c r="B442" s="207"/>
      <c r="C442" s="208"/>
      <c r="D442" s="189" t="s">
        <v>147</v>
      </c>
      <c r="E442" s="209" t="s">
        <v>28</v>
      </c>
      <c r="F442" s="210" t="s">
        <v>149</v>
      </c>
      <c r="G442" s="208"/>
      <c r="H442" s="211">
        <v>10</v>
      </c>
      <c r="I442" s="212"/>
      <c r="J442" s="208"/>
      <c r="K442" s="208"/>
      <c r="L442" s="213"/>
      <c r="M442" s="214"/>
      <c r="N442" s="215"/>
      <c r="O442" s="215"/>
      <c r="P442" s="215"/>
      <c r="Q442" s="215"/>
      <c r="R442" s="215"/>
      <c r="S442" s="215"/>
      <c r="T442" s="216"/>
      <c r="AT442" s="217" t="s">
        <v>147</v>
      </c>
      <c r="AU442" s="217" t="s">
        <v>83</v>
      </c>
      <c r="AV442" s="14" t="s">
        <v>141</v>
      </c>
      <c r="AW442" s="14" t="s">
        <v>35</v>
      </c>
      <c r="AX442" s="14" t="s">
        <v>81</v>
      </c>
      <c r="AY442" s="217" t="s">
        <v>134</v>
      </c>
    </row>
    <row r="443" spans="1:65" s="2" customFormat="1" ht="24.2" customHeight="1">
      <c r="A443" s="37"/>
      <c r="B443" s="38"/>
      <c r="C443" s="176">
        <v>73</v>
      </c>
      <c r="D443" s="176" t="s">
        <v>136</v>
      </c>
      <c r="E443" s="177" t="s">
        <v>633</v>
      </c>
      <c r="F443" s="178" t="s">
        <v>634</v>
      </c>
      <c r="G443" s="179" t="s">
        <v>299</v>
      </c>
      <c r="H443" s="180">
        <v>20</v>
      </c>
      <c r="I443" s="181"/>
      <c r="J443" s="182">
        <f>ROUND(I443*H443,2)</f>
        <v>0</v>
      </c>
      <c r="K443" s="178" t="s">
        <v>140</v>
      </c>
      <c r="L443" s="42"/>
      <c r="M443" s="183" t="s">
        <v>28</v>
      </c>
      <c r="N443" s="184" t="s">
        <v>44</v>
      </c>
      <c r="O443" s="67"/>
      <c r="P443" s="185">
        <f>O443*H443</f>
        <v>0</v>
      </c>
      <c r="Q443" s="185">
        <v>0.10037</v>
      </c>
      <c r="R443" s="185">
        <f>Q443*H443</f>
        <v>2.0074000000000001</v>
      </c>
      <c r="S443" s="185">
        <v>0.1</v>
      </c>
      <c r="T443" s="186">
        <f>S443*H443</f>
        <v>2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187" t="s">
        <v>141</v>
      </c>
      <c r="AT443" s="187" t="s">
        <v>136</v>
      </c>
      <c r="AU443" s="187" t="s">
        <v>83</v>
      </c>
      <c r="AY443" s="20" t="s">
        <v>134</v>
      </c>
      <c r="BE443" s="188">
        <f>IF(N443="základní",J443,0)</f>
        <v>0</v>
      </c>
      <c r="BF443" s="188">
        <f>IF(N443="snížená",J443,0)</f>
        <v>0</v>
      </c>
      <c r="BG443" s="188">
        <f>IF(N443="zákl. přenesená",J443,0)</f>
        <v>0</v>
      </c>
      <c r="BH443" s="188">
        <f>IF(N443="sníž. přenesená",J443,0)</f>
        <v>0</v>
      </c>
      <c r="BI443" s="188">
        <f>IF(N443="nulová",J443,0)</f>
        <v>0</v>
      </c>
      <c r="BJ443" s="20" t="s">
        <v>81</v>
      </c>
      <c r="BK443" s="188">
        <f>ROUND(I443*H443,2)</f>
        <v>0</v>
      </c>
      <c r="BL443" s="20" t="s">
        <v>141</v>
      </c>
      <c r="BM443" s="187" t="s">
        <v>635</v>
      </c>
    </row>
    <row r="444" spans="1:65" s="2" customFormat="1" ht="19.5">
      <c r="A444" s="37"/>
      <c r="B444" s="38"/>
      <c r="C444" s="39"/>
      <c r="D444" s="189" t="s">
        <v>143</v>
      </c>
      <c r="E444" s="39"/>
      <c r="F444" s="190" t="s">
        <v>634</v>
      </c>
      <c r="G444" s="39"/>
      <c r="H444" s="39"/>
      <c r="I444" s="191"/>
      <c r="J444" s="39"/>
      <c r="K444" s="39"/>
      <c r="L444" s="42"/>
      <c r="M444" s="192"/>
      <c r="N444" s="193"/>
      <c r="O444" s="67"/>
      <c r="P444" s="67"/>
      <c r="Q444" s="67"/>
      <c r="R444" s="67"/>
      <c r="S444" s="67"/>
      <c r="T444" s="68"/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T444" s="20" t="s">
        <v>143</v>
      </c>
      <c r="AU444" s="20" t="s">
        <v>83</v>
      </c>
    </row>
    <row r="445" spans="1:65" s="2" customFormat="1" ht="11.25">
      <c r="A445" s="37"/>
      <c r="B445" s="38"/>
      <c r="C445" s="39"/>
      <c r="D445" s="194" t="s">
        <v>145</v>
      </c>
      <c r="E445" s="39"/>
      <c r="F445" s="195" t="s">
        <v>636</v>
      </c>
      <c r="G445" s="39"/>
      <c r="H445" s="39"/>
      <c r="I445" s="191"/>
      <c r="J445" s="39"/>
      <c r="K445" s="39"/>
      <c r="L445" s="42"/>
      <c r="M445" s="192"/>
      <c r="N445" s="193"/>
      <c r="O445" s="67"/>
      <c r="P445" s="67"/>
      <c r="Q445" s="67"/>
      <c r="R445" s="67"/>
      <c r="S445" s="67"/>
      <c r="T445" s="68"/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T445" s="20" t="s">
        <v>145</v>
      </c>
      <c r="AU445" s="20" t="s">
        <v>83</v>
      </c>
    </row>
    <row r="446" spans="1:65" s="13" customFormat="1" ht="11.25">
      <c r="B446" s="196"/>
      <c r="C446" s="197"/>
      <c r="D446" s="189" t="s">
        <v>147</v>
      </c>
      <c r="E446" s="198" t="s">
        <v>28</v>
      </c>
      <c r="F446" s="199" t="s">
        <v>637</v>
      </c>
      <c r="G446" s="197"/>
      <c r="H446" s="200">
        <v>20</v>
      </c>
      <c r="I446" s="201"/>
      <c r="J446" s="197"/>
      <c r="K446" s="197"/>
      <c r="L446" s="202"/>
      <c r="M446" s="203"/>
      <c r="N446" s="204"/>
      <c r="O446" s="204"/>
      <c r="P446" s="204"/>
      <c r="Q446" s="204"/>
      <c r="R446" s="204"/>
      <c r="S446" s="204"/>
      <c r="T446" s="205"/>
      <c r="AT446" s="206" t="s">
        <v>147</v>
      </c>
      <c r="AU446" s="206" t="s">
        <v>83</v>
      </c>
      <c r="AV446" s="13" t="s">
        <v>83</v>
      </c>
      <c r="AW446" s="13" t="s">
        <v>35</v>
      </c>
      <c r="AX446" s="13" t="s">
        <v>81</v>
      </c>
      <c r="AY446" s="206" t="s">
        <v>134</v>
      </c>
    </row>
    <row r="447" spans="1:65" s="2" customFormat="1" ht="24.2" customHeight="1">
      <c r="A447" s="37"/>
      <c r="B447" s="38"/>
      <c r="C447" s="176">
        <v>74</v>
      </c>
      <c r="D447" s="176" t="s">
        <v>136</v>
      </c>
      <c r="E447" s="177" t="s">
        <v>638</v>
      </c>
      <c r="F447" s="178" t="s">
        <v>639</v>
      </c>
      <c r="G447" s="179" t="s">
        <v>299</v>
      </c>
      <c r="H447" s="180">
        <v>3</v>
      </c>
      <c r="I447" s="181"/>
      <c r="J447" s="182">
        <f>ROUND(I447*H447,2)</f>
        <v>0</v>
      </c>
      <c r="K447" s="178" t="s">
        <v>140</v>
      </c>
      <c r="L447" s="42"/>
      <c r="M447" s="183" t="s">
        <v>28</v>
      </c>
      <c r="N447" s="184" t="s">
        <v>44</v>
      </c>
      <c r="O447" s="67"/>
      <c r="P447" s="185">
        <f>O447*H447</f>
        <v>0</v>
      </c>
      <c r="Q447" s="185">
        <v>0.21734000000000001</v>
      </c>
      <c r="R447" s="185">
        <f>Q447*H447</f>
        <v>0.65202000000000004</v>
      </c>
      <c r="S447" s="185">
        <v>0</v>
      </c>
      <c r="T447" s="186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187" t="s">
        <v>141</v>
      </c>
      <c r="AT447" s="187" t="s">
        <v>136</v>
      </c>
      <c r="AU447" s="187" t="s">
        <v>83</v>
      </c>
      <c r="AY447" s="20" t="s">
        <v>134</v>
      </c>
      <c r="BE447" s="188">
        <f>IF(N447="základní",J447,0)</f>
        <v>0</v>
      </c>
      <c r="BF447" s="188">
        <f>IF(N447="snížená",J447,0)</f>
        <v>0</v>
      </c>
      <c r="BG447" s="188">
        <f>IF(N447="zákl. přenesená",J447,0)</f>
        <v>0</v>
      </c>
      <c r="BH447" s="188">
        <f>IF(N447="sníž. přenesená",J447,0)</f>
        <v>0</v>
      </c>
      <c r="BI447" s="188">
        <f>IF(N447="nulová",J447,0)</f>
        <v>0</v>
      </c>
      <c r="BJ447" s="20" t="s">
        <v>81</v>
      </c>
      <c r="BK447" s="188">
        <f>ROUND(I447*H447,2)</f>
        <v>0</v>
      </c>
      <c r="BL447" s="20" t="s">
        <v>141</v>
      </c>
      <c r="BM447" s="187" t="s">
        <v>640</v>
      </c>
    </row>
    <row r="448" spans="1:65" s="2" customFormat="1" ht="19.5">
      <c r="A448" s="37"/>
      <c r="B448" s="38"/>
      <c r="C448" s="39"/>
      <c r="D448" s="189" t="s">
        <v>143</v>
      </c>
      <c r="E448" s="39"/>
      <c r="F448" s="190" t="s">
        <v>639</v>
      </c>
      <c r="G448" s="39"/>
      <c r="H448" s="39"/>
      <c r="I448" s="191"/>
      <c r="J448" s="39"/>
      <c r="K448" s="39"/>
      <c r="L448" s="42"/>
      <c r="M448" s="192"/>
      <c r="N448" s="193"/>
      <c r="O448" s="67"/>
      <c r="P448" s="67"/>
      <c r="Q448" s="67"/>
      <c r="R448" s="67"/>
      <c r="S448" s="67"/>
      <c r="T448" s="68"/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T448" s="20" t="s">
        <v>143</v>
      </c>
      <c r="AU448" s="20" t="s">
        <v>83</v>
      </c>
    </row>
    <row r="449" spans="1:65" s="2" customFormat="1" ht="11.25">
      <c r="A449" s="37"/>
      <c r="B449" s="38"/>
      <c r="C449" s="39"/>
      <c r="D449" s="194" t="s">
        <v>145</v>
      </c>
      <c r="E449" s="39"/>
      <c r="F449" s="195" t="s">
        <v>641</v>
      </c>
      <c r="G449" s="39"/>
      <c r="H449" s="39"/>
      <c r="I449" s="191"/>
      <c r="J449" s="39"/>
      <c r="K449" s="39"/>
      <c r="L449" s="42"/>
      <c r="M449" s="192"/>
      <c r="N449" s="193"/>
      <c r="O449" s="67"/>
      <c r="P449" s="67"/>
      <c r="Q449" s="67"/>
      <c r="R449" s="67"/>
      <c r="S449" s="67"/>
      <c r="T449" s="68"/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T449" s="20" t="s">
        <v>145</v>
      </c>
      <c r="AU449" s="20" t="s">
        <v>83</v>
      </c>
    </row>
    <row r="450" spans="1:65" s="13" customFormat="1" ht="11.25">
      <c r="B450" s="196"/>
      <c r="C450" s="197"/>
      <c r="D450" s="189" t="s">
        <v>147</v>
      </c>
      <c r="E450" s="198" t="s">
        <v>28</v>
      </c>
      <c r="F450" s="199" t="s">
        <v>161</v>
      </c>
      <c r="G450" s="197"/>
      <c r="H450" s="200">
        <v>3</v>
      </c>
      <c r="I450" s="201"/>
      <c r="J450" s="197"/>
      <c r="K450" s="197"/>
      <c r="L450" s="202"/>
      <c r="M450" s="203"/>
      <c r="N450" s="204"/>
      <c r="O450" s="204"/>
      <c r="P450" s="204"/>
      <c r="Q450" s="204"/>
      <c r="R450" s="204"/>
      <c r="S450" s="204"/>
      <c r="T450" s="205"/>
      <c r="AT450" s="206" t="s">
        <v>147</v>
      </c>
      <c r="AU450" s="206" t="s">
        <v>83</v>
      </c>
      <c r="AV450" s="13" t="s">
        <v>83</v>
      </c>
      <c r="AW450" s="13" t="s">
        <v>35</v>
      </c>
      <c r="AX450" s="13" t="s">
        <v>81</v>
      </c>
      <c r="AY450" s="206" t="s">
        <v>134</v>
      </c>
    </row>
    <row r="451" spans="1:65" s="2" customFormat="1" ht="16.5" customHeight="1">
      <c r="A451" s="37"/>
      <c r="B451" s="38"/>
      <c r="C451" s="240">
        <v>75</v>
      </c>
      <c r="D451" s="240" t="s">
        <v>234</v>
      </c>
      <c r="E451" s="241" t="s">
        <v>643</v>
      </c>
      <c r="F451" s="242" t="s">
        <v>644</v>
      </c>
      <c r="G451" s="243" t="s">
        <v>299</v>
      </c>
      <c r="H451" s="244">
        <v>3</v>
      </c>
      <c r="I451" s="245"/>
      <c r="J451" s="246">
        <f>ROUND(I451*H451,2)</f>
        <v>0</v>
      </c>
      <c r="K451" s="242" t="s">
        <v>28</v>
      </c>
      <c r="L451" s="247"/>
      <c r="M451" s="248" t="s">
        <v>28</v>
      </c>
      <c r="N451" s="249" t="s">
        <v>44</v>
      </c>
      <c r="O451" s="67"/>
      <c r="P451" s="185">
        <f>O451*H451</f>
        <v>0</v>
      </c>
      <c r="Q451" s="185">
        <v>0.157</v>
      </c>
      <c r="R451" s="185">
        <f>Q451*H451</f>
        <v>0.47099999999999997</v>
      </c>
      <c r="S451" s="185">
        <v>0</v>
      </c>
      <c r="T451" s="186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187" t="s">
        <v>197</v>
      </c>
      <c r="AT451" s="187" t="s">
        <v>234</v>
      </c>
      <c r="AU451" s="187" t="s">
        <v>83</v>
      </c>
      <c r="AY451" s="20" t="s">
        <v>134</v>
      </c>
      <c r="BE451" s="188">
        <f>IF(N451="základní",J451,0)</f>
        <v>0</v>
      </c>
      <c r="BF451" s="188">
        <f>IF(N451="snížená",J451,0)</f>
        <v>0</v>
      </c>
      <c r="BG451" s="188">
        <f>IF(N451="zákl. přenesená",J451,0)</f>
        <v>0</v>
      </c>
      <c r="BH451" s="188">
        <f>IF(N451="sníž. přenesená",J451,0)</f>
        <v>0</v>
      </c>
      <c r="BI451" s="188">
        <f>IF(N451="nulová",J451,0)</f>
        <v>0</v>
      </c>
      <c r="BJ451" s="20" t="s">
        <v>81</v>
      </c>
      <c r="BK451" s="188">
        <f>ROUND(I451*H451,2)</f>
        <v>0</v>
      </c>
      <c r="BL451" s="20" t="s">
        <v>141</v>
      </c>
      <c r="BM451" s="187" t="s">
        <v>645</v>
      </c>
    </row>
    <row r="452" spans="1:65" s="2" customFormat="1" ht="11.25">
      <c r="A452" s="37"/>
      <c r="B452" s="38"/>
      <c r="C452" s="39"/>
      <c r="D452" s="189" t="s">
        <v>143</v>
      </c>
      <c r="E452" s="39"/>
      <c r="F452" s="190" t="s">
        <v>644</v>
      </c>
      <c r="G452" s="39"/>
      <c r="H452" s="39"/>
      <c r="I452" s="191"/>
      <c r="J452" s="39"/>
      <c r="K452" s="39"/>
      <c r="L452" s="42"/>
      <c r="M452" s="192"/>
      <c r="N452" s="193"/>
      <c r="O452" s="67"/>
      <c r="P452" s="67"/>
      <c r="Q452" s="67"/>
      <c r="R452" s="67"/>
      <c r="S452" s="67"/>
      <c r="T452" s="68"/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T452" s="20" t="s">
        <v>143</v>
      </c>
      <c r="AU452" s="20" t="s">
        <v>83</v>
      </c>
    </row>
    <row r="453" spans="1:65" s="13" customFormat="1" ht="11.25">
      <c r="B453" s="196"/>
      <c r="C453" s="197"/>
      <c r="D453" s="189" t="s">
        <v>147</v>
      </c>
      <c r="E453" s="198" t="s">
        <v>28</v>
      </c>
      <c r="F453" s="199" t="s">
        <v>161</v>
      </c>
      <c r="G453" s="197"/>
      <c r="H453" s="200">
        <v>3</v>
      </c>
      <c r="I453" s="201"/>
      <c r="J453" s="197"/>
      <c r="K453" s="197"/>
      <c r="L453" s="202"/>
      <c r="M453" s="203"/>
      <c r="N453" s="204"/>
      <c r="O453" s="204"/>
      <c r="P453" s="204"/>
      <c r="Q453" s="204"/>
      <c r="R453" s="204"/>
      <c r="S453" s="204"/>
      <c r="T453" s="205"/>
      <c r="AT453" s="206" t="s">
        <v>147</v>
      </c>
      <c r="AU453" s="206" t="s">
        <v>83</v>
      </c>
      <c r="AV453" s="13" t="s">
        <v>83</v>
      </c>
      <c r="AW453" s="13" t="s">
        <v>35</v>
      </c>
      <c r="AX453" s="13" t="s">
        <v>81</v>
      </c>
      <c r="AY453" s="206" t="s">
        <v>134</v>
      </c>
    </row>
    <row r="454" spans="1:65" s="2" customFormat="1" ht="24.2" customHeight="1">
      <c r="A454" s="37"/>
      <c r="B454" s="38"/>
      <c r="C454" s="176">
        <v>76</v>
      </c>
      <c r="D454" s="176" t="s">
        <v>136</v>
      </c>
      <c r="E454" s="177" t="s">
        <v>646</v>
      </c>
      <c r="F454" s="178" t="s">
        <v>647</v>
      </c>
      <c r="G454" s="179" t="s">
        <v>299</v>
      </c>
      <c r="H454" s="180">
        <v>7</v>
      </c>
      <c r="I454" s="181"/>
      <c r="J454" s="182">
        <f>ROUND(I454*H454,2)</f>
        <v>0</v>
      </c>
      <c r="K454" s="178" t="s">
        <v>140</v>
      </c>
      <c r="L454" s="42"/>
      <c r="M454" s="183" t="s">
        <v>28</v>
      </c>
      <c r="N454" s="184" t="s">
        <v>44</v>
      </c>
      <c r="O454" s="67"/>
      <c r="P454" s="185">
        <f>O454*H454</f>
        <v>0</v>
      </c>
      <c r="Q454" s="185">
        <v>0</v>
      </c>
      <c r="R454" s="185">
        <f>Q454*H454</f>
        <v>0</v>
      </c>
      <c r="S454" s="185">
        <v>0.15</v>
      </c>
      <c r="T454" s="186">
        <f>S454*H454</f>
        <v>1.05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187" t="s">
        <v>141</v>
      </c>
      <c r="AT454" s="187" t="s">
        <v>136</v>
      </c>
      <c r="AU454" s="187" t="s">
        <v>83</v>
      </c>
      <c r="AY454" s="20" t="s">
        <v>134</v>
      </c>
      <c r="BE454" s="188">
        <f>IF(N454="základní",J454,0)</f>
        <v>0</v>
      </c>
      <c r="BF454" s="188">
        <f>IF(N454="snížená",J454,0)</f>
        <v>0</v>
      </c>
      <c r="BG454" s="188">
        <f>IF(N454="zákl. přenesená",J454,0)</f>
        <v>0</v>
      </c>
      <c r="BH454" s="188">
        <f>IF(N454="sníž. přenesená",J454,0)</f>
        <v>0</v>
      </c>
      <c r="BI454" s="188">
        <f>IF(N454="nulová",J454,0)</f>
        <v>0</v>
      </c>
      <c r="BJ454" s="20" t="s">
        <v>81</v>
      </c>
      <c r="BK454" s="188">
        <f>ROUND(I454*H454,2)</f>
        <v>0</v>
      </c>
      <c r="BL454" s="20" t="s">
        <v>141</v>
      </c>
      <c r="BM454" s="187" t="s">
        <v>648</v>
      </c>
    </row>
    <row r="455" spans="1:65" s="2" customFormat="1" ht="19.5">
      <c r="A455" s="37"/>
      <c r="B455" s="38"/>
      <c r="C455" s="39"/>
      <c r="D455" s="189" t="s">
        <v>143</v>
      </c>
      <c r="E455" s="39"/>
      <c r="F455" s="190" t="s">
        <v>649</v>
      </c>
      <c r="G455" s="39"/>
      <c r="H455" s="39"/>
      <c r="I455" s="191"/>
      <c r="J455" s="39"/>
      <c r="K455" s="39"/>
      <c r="L455" s="42"/>
      <c r="M455" s="192"/>
      <c r="N455" s="193"/>
      <c r="O455" s="67"/>
      <c r="P455" s="67"/>
      <c r="Q455" s="67"/>
      <c r="R455" s="67"/>
      <c r="S455" s="67"/>
      <c r="T455" s="68"/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T455" s="20" t="s">
        <v>143</v>
      </c>
      <c r="AU455" s="20" t="s">
        <v>83</v>
      </c>
    </row>
    <row r="456" spans="1:65" s="2" customFormat="1" ht="11.25">
      <c r="A456" s="37"/>
      <c r="B456" s="38"/>
      <c r="C456" s="39"/>
      <c r="D456" s="194" t="s">
        <v>145</v>
      </c>
      <c r="E456" s="39"/>
      <c r="F456" s="195" t="s">
        <v>650</v>
      </c>
      <c r="G456" s="39"/>
      <c r="H456" s="39"/>
      <c r="I456" s="191"/>
      <c r="J456" s="39"/>
      <c r="K456" s="39"/>
      <c r="L456" s="42"/>
      <c r="M456" s="192"/>
      <c r="N456" s="193"/>
      <c r="O456" s="67"/>
      <c r="P456" s="67"/>
      <c r="Q456" s="67"/>
      <c r="R456" s="67"/>
      <c r="S456" s="67"/>
      <c r="T456" s="68"/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T456" s="20" t="s">
        <v>145</v>
      </c>
      <c r="AU456" s="20" t="s">
        <v>83</v>
      </c>
    </row>
    <row r="457" spans="1:65" s="13" customFormat="1" ht="11.25">
      <c r="B457" s="196"/>
      <c r="C457" s="197"/>
      <c r="D457" s="189" t="s">
        <v>147</v>
      </c>
      <c r="E457" s="198" t="s">
        <v>28</v>
      </c>
      <c r="F457" s="199" t="s">
        <v>190</v>
      </c>
      <c r="G457" s="197"/>
      <c r="H457" s="200">
        <v>7</v>
      </c>
      <c r="I457" s="201"/>
      <c r="J457" s="197"/>
      <c r="K457" s="197"/>
      <c r="L457" s="202"/>
      <c r="M457" s="203"/>
      <c r="N457" s="204"/>
      <c r="O457" s="204"/>
      <c r="P457" s="204"/>
      <c r="Q457" s="204"/>
      <c r="R457" s="204"/>
      <c r="S457" s="204"/>
      <c r="T457" s="205"/>
      <c r="AT457" s="206" t="s">
        <v>147</v>
      </c>
      <c r="AU457" s="206" t="s">
        <v>83</v>
      </c>
      <c r="AV457" s="13" t="s">
        <v>83</v>
      </c>
      <c r="AW457" s="13" t="s">
        <v>35</v>
      </c>
      <c r="AX457" s="13" t="s">
        <v>73</v>
      </c>
      <c r="AY457" s="206" t="s">
        <v>134</v>
      </c>
    </row>
    <row r="458" spans="1:65" s="14" customFormat="1" ht="11.25">
      <c r="B458" s="207"/>
      <c r="C458" s="208"/>
      <c r="D458" s="189" t="s">
        <v>147</v>
      </c>
      <c r="E458" s="209" t="s">
        <v>28</v>
      </c>
      <c r="F458" s="210" t="s">
        <v>149</v>
      </c>
      <c r="G458" s="208"/>
      <c r="H458" s="211">
        <v>7</v>
      </c>
      <c r="I458" s="212"/>
      <c r="J458" s="208"/>
      <c r="K458" s="208"/>
      <c r="L458" s="213"/>
      <c r="M458" s="214"/>
      <c r="N458" s="215"/>
      <c r="O458" s="215"/>
      <c r="P458" s="215"/>
      <c r="Q458" s="215"/>
      <c r="R458" s="215"/>
      <c r="S458" s="215"/>
      <c r="T458" s="216"/>
      <c r="AT458" s="217" t="s">
        <v>147</v>
      </c>
      <c r="AU458" s="217" t="s">
        <v>83</v>
      </c>
      <c r="AV458" s="14" t="s">
        <v>141</v>
      </c>
      <c r="AW458" s="14" t="s">
        <v>35</v>
      </c>
      <c r="AX458" s="14" t="s">
        <v>81</v>
      </c>
      <c r="AY458" s="217" t="s">
        <v>134</v>
      </c>
    </row>
    <row r="459" spans="1:65" s="2" customFormat="1" ht="24.2" customHeight="1">
      <c r="A459" s="37"/>
      <c r="B459" s="38"/>
      <c r="C459" s="176">
        <v>77</v>
      </c>
      <c r="D459" s="176" t="s">
        <v>136</v>
      </c>
      <c r="E459" s="177" t="s">
        <v>652</v>
      </c>
      <c r="F459" s="178" t="s">
        <v>653</v>
      </c>
      <c r="G459" s="179" t="s">
        <v>299</v>
      </c>
      <c r="H459" s="180">
        <v>9</v>
      </c>
      <c r="I459" s="181"/>
      <c r="J459" s="182">
        <f>ROUND(I459*H459,2)</f>
        <v>0</v>
      </c>
      <c r="K459" s="178" t="s">
        <v>140</v>
      </c>
      <c r="L459" s="42"/>
      <c r="M459" s="183" t="s">
        <v>28</v>
      </c>
      <c r="N459" s="184" t="s">
        <v>44</v>
      </c>
      <c r="O459" s="67"/>
      <c r="P459" s="185">
        <f>O459*H459</f>
        <v>0</v>
      </c>
      <c r="Q459" s="185">
        <v>0.21734000000000001</v>
      </c>
      <c r="R459" s="185">
        <f>Q459*H459</f>
        <v>1.9560600000000001</v>
      </c>
      <c r="S459" s="185">
        <v>0</v>
      </c>
      <c r="T459" s="186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187" t="s">
        <v>141</v>
      </c>
      <c r="AT459" s="187" t="s">
        <v>136</v>
      </c>
      <c r="AU459" s="187" t="s">
        <v>83</v>
      </c>
      <c r="AY459" s="20" t="s">
        <v>134</v>
      </c>
      <c r="BE459" s="188">
        <f>IF(N459="základní",J459,0)</f>
        <v>0</v>
      </c>
      <c r="BF459" s="188">
        <f>IF(N459="snížená",J459,0)</f>
        <v>0</v>
      </c>
      <c r="BG459" s="188">
        <f>IF(N459="zákl. přenesená",J459,0)</f>
        <v>0</v>
      </c>
      <c r="BH459" s="188">
        <f>IF(N459="sníž. přenesená",J459,0)</f>
        <v>0</v>
      </c>
      <c r="BI459" s="188">
        <f>IF(N459="nulová",J459,0)</f>
        <v>0</v>
      </c>
      <c r="BJ459" s="20" t="s">
        <v>81</v>
      </c>
      <c r="BK459" s="188">
        <f>ROUND(I459*H459,2)</f>
        <v>0</v>
      </c>
      <c r="BL459" s="20" t="s">
        <v>141</v>
      </c>
      <c r="BM459" s="187" t="s">
        <v>654</v>
      </c>
    </row>
    <row r="460" spans="1:65" s="2" customFormat="1" ht="19.5">
      <c r="A460" s="37"/>
      <c r="B460" s="38"/>
      <c r="C460" s="39"/>
      <c r="D460" s="189" t="s">
        <v>143</v>
      </c>
      <c r="E460" s="39"/>
      <c r="F460" s="190" t="s">
        <v>653</v>
      </c>
      <c r="G460" s="39"/>
      <c r="H460" s="39"/>
      <c r="I460" s="191"/>
      <c r="J460" s="39"/>
      <c r="K460" s="39"/>
      <c r="L460" s="42"/>
      <c r="M460" s="192"/>
      <c r="N460" s="193"/>
      <c r="O460" s="67"/>
      <c r="P460" s="67"/>
      <c r="Q460" s="67"/>
      <c r="R460" s="67"/>
      <c r="S460" s="67"/>
      <c r="T460" s="68"/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T460" s="20" t="s">
        <v>143</v>
      </c>
      <c r="AU460" s="20" t="s">
        <v>83</v>
      </c>
    </row>
    <row r="461" spans="1:65" s="2" customFormat="1" ht="11.25">
      <c r="A461" s="37"/>
      <c r="B461" s="38"/>
      <c r="C461" s="39"/>
      <c r="D461" s="194" t="s">
        <v>145</v>
      </c>
      <c r="E461" s="39"/>
      <c r="F461" s="195" t="s">
        <v>655</v>
      </c>
      <c r="G461" s="39"/>
      <c r="H461" s="39"/>
      <c r="I461" s="191"/>
      <c r="J461" s="39"/>
      <c r="K461" s="39"/>
      <c r="L461" s="42"/>
      <c r="M461" s="192"/>
      <c r="N461" s="193"/>
      <c r="O461" s="67"/>
      <c r="P461" s="67"/>
      <c r="Q461" s="67"/>
      <c r="R461" s="67"/>
      <c r="S461" s="67"/>
      <c r="T461" s="68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T461" s="20" t="s">
        <v>145</v>
      </c>
      <c r="AU461" s="20" t="s">
        <v>83</v>
      </c>
    </row>
    <row r="462" spans="1:65" s="13" customFormat="1" ht="11.25">
      <c r="B462" s="196"/>
      <c r="C462" s="197"/>
      <c r="D462" s="189" t="s">
        <v>147</v>
      </c>
      <c r="E462" s="198" t="s">
        <v>28</v>
      </c>
      <c r="F462" s="199" t="s">
        <v>207</v>
      </c>
      <c r="G462" s="197"/>
      <c r="H462" s="200">
        <v>9</v>
      </c>
      <c r="I462" s="201"/>
      <c r="J462" s="197"/>
      <c r="K462" s="197"/>
      <c r="L462" s="202"/>
      <c r="M462" s="203"/>
      <c r="N462" s="204"/>
      <c r="O462" s="204"/>
      <c r="P462" s="204"/>
      <c r="Q462" s="204"/>
      <c r="R462" s="204"/>
      <c r="S462" s="204"/>
      <c r="T462" s="205"/>
      <c r="AT462" s="206" t="s">
        <v>147</v>
      </c>
      <c r="AU462" s="206" t="s">
        <v>83</v>
      </c>
      <c r="AV462" s="13" t="s">
        <v>83</v>
      </c>
      <c r="AW462" s="13" t="s">
        <v>35</v>
      </c>
      <c r="AX462" s="13" t="s">
        <v>81</v>
      </c>
      <c r="AY462" s="206" t="s">
        <v>134</v>
      </c>
    </row>
    <row r="463" spans="1:65" s="2" customFormat="1" ht="16.5" customHeight="1">
      <c r="A463" s="37"/>
      <c r="B463" s="38"/>
      <c r="C463" s="240">
        <v>78</v>
      </c>
      <c r="D463" s="240" t="s">
        <v>234</v>
      </c>
      <c r="E463" s="241" t="s">
        <v>656</v>
      </c>
      <c r="F463" s="242" t="s">
        <v>657</v>
      </c>
      <c r="G463" s="243" t="s">
        <v>299</v>
      </c>
      <c r="H463" s="244">
        <v>9</v>
      </c>
      <c r="I463" s="245"/>
      <c r="J463" s="246">
        <f>ROUND(I463*H463,2)</f>
        <v>0</v>
      </c>
      <c r="K463" s="242" t="s">
        <v>140</v>
      </c>
      <c r="L463" s="247"/>
      <c r="M463" s="248" t="s">
        <v>28</v>
      </c>
      <c r="N463" s="249" t="s">
        <v>44</v>
      </c>
      <c r="O463" s="67"/>
      <c r="P463" s="185">
        <f>O463*H463</f>
        <v>0</v>
      </c>
      <c r="Q463" s="185">
        <v>5.0599999999999999E-2</v>
      </c>
      <c r="R463" s="185">
        <f>Q463*H463</f>
        <v>0.45539999999999997</v>
      </c>
      <c r="S463" s="185">
        <v>0</v>
      </c>
      <c r="T463" s="186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187" t="s">
        <v>197</v>
      </c>
      <c r="AT463" s="187" t="s">
        <v>234</v>
      </c>
      <c r="AU463" s="187" t="s">
        <v>83</v>
      </c>
      <c r="AY463" s="20" t="s">
        <v>134</v>
      </c>
      <c r="BE463" s="188">
        <f>IF(N463="základní",J463,0)</f>
        <v>0</v>
      </c>
      <c r="BF463" s="188">
        <f>IF(N463="snížená",J463,0)</f>
        <v>0</v>
      </c>
      <c r="BG463" s="188">
        <f>IF(N463="zákl. přenesená",J463,0)</f>
        <v>0</v>
      </c>
      <c r="BH463" s="188">
        <f>IF(N463="sníž. přenesená",J463,0)</f>
        <v>0</v>
      </c>
      <c r="BI463" s="188">
        <f>IF(N463="nulová",J463,0)</f>
        <v>0</v>
      </c>
      <c r="BJ463" s="20" t="s">
        <v>81</v>
      </c>
      <c r="BK463" s="188">
        <f>ROUND(I463*H463,2)</f>
        <v>0</v>
      </c>
      <c r="BL463" s="20" t="s">
        <v>141</v>
      </c>
      <c r="BM463" s="187" t="s">
        <v>658</v>
      </c>
    </row>
    <row r="464" spans="1:65" s="2" customFormat="1" ht="11.25">
      <c r="A464" s="37"/>
      <c r="B464" s="38"/>
      <c r="C464" s="39"/>
      <c r="D464" s="189" t="s">
        <v>143</v>
      </c>
      <c r="E464" s="39"/>
      <c r="F464" s="190" t="s">
        <v>657</v>
      </c>
      <c r="G464" s="39"/>
      <c r="H464" s="39"/>
      <c r="I464" s="191"/>
      <c r="J464" s="39"/>
      <c r="K464" s="39"/>
      <c r="L464" s="42"/>
      <c r="M464" s="192"/>
      <c r="N464" s="193"/>
      <c r="O464" s="67"/>
      <c r="P464" s="67"/>
      <c r="Q464" s="67"/>
      <c r="R464" s="67"/>
      <c r="S464" s="67"/>
      <c r="T464" s="68"/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T464" s="20" t="s">
        <v>143</v>
      </c>
      <c r="AU464" s="20" t="s">
        <v>83</v>
      </c>
    </row>
    <row r="465" spans="1:65" s="13" customFormat="1" ht="11.25">
      <c r="B465" s="196"/>
      <c r="C465" s="197"/>
      <c r="D465" s="189" t="s">
        <v>147</v>
      </c>
      <c r="E465" s="198" t="s">
        <v>28</v>
      </c>
      <c r="F465" s="199" t="s">
        <v>207</v>
      </c>
      <c r="G465" s="197"/>
      <c r="H465" s="200">
        <v>9</v>
      </c>
      <c r="I465" s="201"/>
      <c r="J465" s="197"/>
      <c r="K465" s="197"/>
      <c r="L465" s="202"/>
      <c r="M465" s="203"/>
      <c r="N465" s="204"/>
      <c r="O465" s="204"/>
      <c r="P465" s="204"/>
      <c r="Q465" s="204"/>
      <c r="R465" s="204"/>
      <c r="S465" s="204"/>
      <c r="T465" s="205"/>
      <c r="AT465" s="206" t="s">
        <v>147</v>
      </c>
      <c r="AU465" s="206" t="s">
        <v>83</v>
      </c>
      <c r="AV465" s="13" t="s">
        <v>83</v>
      </c>
      <c r="AW465" s="13" t="s">
        <v>35</v>
      </c>
      <c r="AX465" s="13" t="s">
        <v>81</v>
      </c>
      <c r="AY465" s="206" t="s">
        <v>134</v>
      </c>
    </row>
    <row r="466" spans="1:65" s="2" customFormat="1" ht="24.2" customHeight="1">
      <c r="A466" s="37"/>
      <c r="B466" s="38"/>
      <c r="C466" s="240">
        <v>79</v>
      </c>
      <c r="D466" s="240" t="s">
        <v>234</v>
      </c>
      <c r="E466" s="241" t="s">
        <v>660</v>
      </c>
      <c r="F466" s="242" t="s">
        <v>661</v>
      </c>
      <c r="G466" s="243" t="s">
        <v>299</v>
      </c>
      <c r="H466" s="244">
        <v>12</v>
      </c>
      <c r="I466" s="245"/>
      <c r="J466" s="246">
        <f>ROUND(I466*H466,2)</f>
        <v>0</v>
      </c>
      <c r="K466" s="242" t="s">
        <v>140</v>
      </c>
      <c r="L466" s="247"/>
      <c r="M466" s="248" t="s">
        <v>28</v>
      </c>
      <c r="N466" s="249" t="s">
        <v>44</v>
      </c>
      <c r="O466" s="67"/>
      <c r="P466" s="185">
        <f>O466*H466</f>
        <v>0</v>
      </c>
      <c r="Q466" s="185">
        <v>2.7E-2</v>
      </c>
      <c r="R466" s="185">
        <f>Q466*H466</f>
        <v>0.32400000000000001</v>
      </c>
      <c r="S466" s="185">
        <v>0</v>
      </c>
      <c r="T466" s="186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187" t="s">
        <v>197</v>
      </c>
      <c r="AT466" s="187" t="s">
        <v>234</v>
      </c>
      <c r="AU466" s="187" t="s">
        <v>83</v>
      </c>
      <c r="AY466" s="20" t="s">
        <v>134</v>
      </c>
      <c r="BE466" s="188">
        <f>IF(N466="základní",J466,0)</f>
        <v>0</v>
      </c>
      <c r="BF466" s="188">
        <f>IF(N466="snížená",J466,0)</f>
        <v>0</v>
      </c>
      <c r="BG466" s="188">
        <f>IF(N466="zákl. přenesená",J466,0)</f>
        <v>0</v>
      </c>
      <c r="BH466" s="188">
        <f>IF(N466="sníž. přenesená",J466,0)</f>
        <v>0</v>
      </c>
      <c r="BI466" s="188">
        <f>IF(N466="nulová",J466,0)</f>
        <v>0</v>
      </c>
      <c r="BJ466" s="20" t="s">
        <v>81</v>
      </c>
      <c r="BK466" s="188">
        <f>ROUND(I466*H466,2)</f>
        <v>0</v>
      </c>
      <c r="BL466" s="20" t="s">
        <v>141</v>
      </c>
      <c r="BM466" s="187" t="s">
        <v>662</v>
      </c>
    </row>
    <row r="467" spans="1:65" s="2" customFormat="1" ht="11.25">
      <c r="A467" s="37"/>
      <c r="B467" s="38"/>
      <c r="C467" s="39"/>
      <c r="D467" s="189" t="s">
        <v>143</v>
      </c>
      <c r="E467" s="39"/>
      <c r="F467" s="190" t="s">
        <v>661</v>
      </c>
      <c r="G467" s="39"/>
      <c r="H467" s="39"/>
      <c r="I467" s="191"/>
      <c r="J467" s="39"/>
      <c r="K467" s="39"/>
      <c r="L467" s="42"/>
      <c r="M467" s="192"/>
      <c r="N467" s="193"/>
      <c r="O467" s="67"/>
      <c r="P467" s="67"/>
      <c r="Q467" s="67"/>
      <c r="R467" s="67"/>
      <c r="S467" s="67"/>
      <c r="T467" s="68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T467" s="20" t="s">
        <v>143</v>
      </c>
      <c r="AU467" s="20" t="s">
        <v>83</v>
      </c>
    </row>
    <row r="468" spans="1:65" s="13" customFormat="1" ht="11.25">
      <c r="B468" s="196"/>
      <c r="C468" s="197"/>
      <c r="D468" s="189" t="s">
        <v>147</v>
      </c>
      <c r="E468" s="198" t="s">
        <v>28</v>
      </c>
      <c r="F468" s="199" t="s">
        <v>8</v>
      </c>
      <c r="G468" s="197"/>
      <c r="H468" s="200">
        <v>12</v>
      </c>
      <c r="I468" s="201"/>
      <c r="J468" s="197"/>
      <c r="K468" s="197"/>
      <c r="L468" s="202"/>
      <c r="M468" s="203"/>
      <c r="N468" s="204"/>
      <c r="O468" s="204"/>
      <c r="P468" s="204"/>
      <c r="Q468" s="204"/>
      <c r="R468" s="204"/>
      <c r="S468" s="204"/>
      <c r="T468" s="205"/>
      <c r="AT468" s="206" t="s">
        <v>147</v>
      </c>
      <c r="AU468" s="206" t="s">
        <v>83</v>
      </c>
      <c r="AV468" s="13" t="s">
        <v>83</v>
      </c>
      <c r="AW468" s="13" t="s">
        <v>35</v>
      </c>
      <c r="AX468" s="13" t="s">
        <v>81</v>
      </c>
      <c r="AY468" s="206" t="s">
        <v>134</v>
      </c>
    </row>
    <row r="469" spans="1:65" s="2" customFormat="1" ht="24.2" customHeight="1">
      <c r="A469" s="37"/>
      <c r="B469" s="38"/>
      <c r="C469" s="240">
        <v>80</v>
      </c>
      <c r="D469" s="240" t="s">
        <v>234</v>
      </c>
      <c r="E469" s="241" t="s">
        <v>663</v>
      </c>
      <c r="F469" s="242" t="s">
        <v>664</v>
      </c>
      <c r="G469" s="243" t="s">
        <v>299</v>
      </c>
      <c r="H469" s="244">
        <v>12</v>
      </c>
      <c r="I469" s="245"/>
      <c r="J469" s="246">
        <f>ROUND(I469*H469,2)</f>
        <v>0</v>
      </c>
      <c r="K469" s="242" t="s">
        <v>140</v>
      </c>
      <c r="L469" s="247"/>
      <c r="M469" s="248" t="s">
        <v>28</v>
      </c>
      <c r="N469" s="249" t="s">
        <v>44</v>
      </c>
      <c r="O469" s="67"/>
      <c r="P469" s="185">
        <f>O469*H469</f>
        <v>0</v>
      </c>
      <c r="Q469" s="185">
        <v>6.0000000000000001E-3</v>
      </c>
      <c r="R469" s="185">
        <f>Q469*H469</f>
        <v>7.2000000000000008E-2</v>
      </c>
      <c r="S469" s="185">
        <v>0</v>
      </c>
      <c r="T469" s="186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187" t="s">
        <v>197</v>
      </c>
      <c r="AT469" s="187" t="s">
        <v>234</v>
      </c>
      <c r="AU469" s="187" t="s">
        <v>83</v>
      </c>
      <c r="AY469" s="20" t="s">
        <v>134</v>
      </c>
      <c r="BE469" s="188">
        <f>IF(N469="základní",J469,0)</f>
        <v>0</v>
      </c>
      <c r="BF469" s="188">
        <f>IF(N469="snížená",J469,0)</f>
        <v>0</v>
      </c>
      <c r="BG469" s="188">
        <f>IF(N469="zákl. přenesená",J469,0)</f>
        <v>0</v>
      </c>
      <c r="BH469" s="188">
        <f>IF(N469="sníž. přenesená",J469,0)</f>
        <v>0</v>
      </c>
      <c r="BI469" s="188">
        <f>IF(N469="nulová",J469,0)</f>
        <v>0</v>
      </c>
      <c r="BJ469" s="20" t="s">
        <v>81</v>
      </c>
      <c r="BK469" s="188">
        <f>ROUND(I469*H469,2)</f>
        <v>0</v>
      </c>
      <c r="BL469" s="20" t="s">
        <v>141</v>
      </c>
      <c r="BM469" s="187" t="s">
        <v>665</v>
      </c>
    </row>
    <row r="470" spans="1:65" s="2" customFormat="1" ht="11.25">
      <c r="A470" s="37"/>
      <c r="B470" s="38"/>
      <c r="C470" s="39"/>
      <c r="D470" s="189" t="s">
        <v>143</v>
      </c>
      <c r="E470" s="39"/>
      <c r="F470" s="190" t="s">
        <v>664</v>
      </c>
      <c r="G470" s="39"/>
      <c r="H470" s="39"/>
      <c r="I470" s="191"/>
      <c r="J470" s="39"/>
      <c r="K470" s="39"/>
      <c r="L470" s="42"/>
      <c r="M470" s="192"/>
      <c r="N470" s="193"/>
      <c r="O470" s="67"/>
      <c r="P470" s="67"/>
      <c r="Q470" s="67"/>
      <c r="R470" s="67"/>
      <c r="S470" s="67"/>
      <c r="T470" s="68"/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T470" s="20" t="s">
        <v>143</v>
      </c>
      <c r="AU470" s="20" t="s">
        <v>83</v>
      </c>
    </row>
    <row r="471" spans="1:65" s="13" customFormat="1" ht="11.25">
      <c r="B471" s="196"/>
      <c r="C471" s="197"/>
      <c r="D471" s="189" t="s">
        <v>147</v>
      </c>
      <c r="E471" s="198" t="s">
        <v>28</v>
      </c>
      <c r="F471" s="199" t="s">
        <v>8</v>
      </c>
      <c r="G471" s="197"/>
      <c r="H471" s="200">
        <v>12</v>
      </c>
      <c r="I471" s="201"/>
      <c r="J471" s="197"/>
      <c r="K471" s="197"/>
      <c r="L471" s="202"/>
      <c r="M471" s="203"/>
      <c r="N471" s="204"/>
      <c r="O471" s="204"/>
      <c r="P471" s="204"/>
      <c r="Q471" s="204"/>
      <c r="R471" s="204"/>
      <c r="S471" s="204"/>
      <c r="T471" s="205"/>
      <c r="AT471" s="206" t="s">
        <v>147</v>
      </c>
      <c r="AU471" s="206" t="s">
        <v>83</v>
      </c>
      <c r="AV471" s="13" t="s">
        <v>83</v>
      </c>
      <c r="AW471" s="13" t="s">
        <v>35</v>
      </c>
      <c r="AX471" s="13" t="s">
        <v>81</v>
      </c>
      <c r="AY471" s="206" t="s">
        <v>134</v>
      </c>
    </row>
    <row r="472" spans="1:65" s="2" customFormat="1" ht="24.2" customHeight="1">
      <c r="A472" s="37"/>
      <c r="B472" s="38"/>
      <c r="C472" s="176">
        <v>81</v>
      </c>
      <c r="D472" s="176" t="s">
        <v>136</v>
      </c>
      <c r="E472" s="177" t="s">
        <v>667</v>
      </c>
      <c r="F472" s="178" t="s">
        <v>668</v>
      </c>
      <c r="G472" s="179" t="s">
        <v>303</v>
      </c>
      <c r="H472" s="180">
        <v>61.75</v>
      </c>
      <c r="I472" s="181"/>
      <c r="J472" s="182">
        <f>ROUND(I472*H472,2)</f>
        <v>0</v>
      </c>
      <c r="K472" s="178" t="s">
        <v>140</v>
      </c>
      <c r="L472" s="42"/>
      <c r="M472" s="183" t="s">
        <v>28</v>
      </c>
      <c r="N472" s="184" t="s">
        <v>44</v>
      </c>
      <c r="O472" s="67"/>
      <c r="P472" s="185">
        <f>O472*H472</f>
        <v>0</v>
      </c>
      <c r="Q472" s="185">
        <v>9.0000000000000006E-5</v>
      </c>
      <c r="R472" s="185">
        <f>Q472*H472</f>
        <v>5.5574999999999999E-3</v>
      </c>
      <c r="S472" s="185">
        <v>0</v>
      </c>
      <c r="T472" s="186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187" t="s">
        <v>141</v>
      </c>
      <c r="AT472" s="187" t="s">
        <v>136</v>
      </c>
      <c r="AU472" s="187" t="s">
        <v>83</v>
      </c>
      <c r="AY472" s="20" t="s">
        <v>134</v>
      </c>
      <c r="BE472" s="188">
        <f>IF(N472="základní",J472,0)</f>
        <v>0</v>
      </c>
      <c r="BF472" s="188">
        <f>IF(N472="snížená",J472,0)</f>
        <v>0</v>
      </c>
      <c r="BG472" s="188">
        <f>IF(N472="zákl. přenesená",J472,0)</f>
        <v>0</v>
      </c>
      <c r="BH472" s="188">
        <f>IF(N472="sníž. přenesená",J472,0)</f>
        <v>0</v>
      </c>
      <c r="BI472" s="188">
        <f>IF(N472="nulová",J472,0)</f>
        <v>0</v>
      </c>
      <c r="BJ472" s="20" t="s">
        <v>81</v>
      </c>
      <c r="BK472" s="188">
        <f>ROUND(I472*H472,2)</f>
        <v>0</v>
      </c>
      <c r="BL472" s="20" t="s">
        <v>141</v>
      </c>
      <c r="BM472" s="187" t="s">
        <v>669</v>
      </c>
    </row>
    <row r="473" spans="1:65" s="2" customFormat="1" ht="11.25">
      <c r="A473" s="37"/>
      <c r="B473" s="38"/>
      <c r="C473" s="39"/>
      <c r="D473" s="189" t="s">
        <v>143</v>
      </c>
      <c r="E473" s="39"/>
      <c r="F473" s="190" t="s">
        <v>670</v>
      </c>
      <c r="G473" s="39"/>
      <c r="H473" s="39"/>
      <c r="I473" s="191"/>
      <c r="J473" s="39"/>
      <c r="K473" s="39"/>
      <c r="L473" s="42"/>
      <c r="M473" s="192"/>
      <c r="N473" s="193"/>
      <c r="O473" s="67"/>
      <c r="P473" s="67"/>
      <c r="Q473" s="67"/>
      <c r="R473" s="67"/>
      <c r="S473" s="67"/>
      <c r="T473" s="68"/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T473" s="20" t="s">
        <v>143</v>
      </c>
      <c r="AU473" s="20" t="s">
        <v>83</v>
      </c>
    </row>
    <row r="474" spans="1:65" s="2" customFormat="1" ht="11.25">
      <c r="A474" s="37"/>
      <c r="B474" s="38"/>
      <c r="C474" s="39"/>
      <c r="D474" s="194" t="s">
        <v>145</v>
      </c>
      <c r="E474" s="39"/>
      <c r="F474" s="195" t="s">
        <v>671</v>
      </c>
      <c r="G474" s="39"/>
      <c r="H474" s="39"/>
      <c r="I474" s="191"/>
      <c r="J474" s="39"/>
      <c r="K474" s="39"/>
      <c r="L474" s="42"/>
      <c r="M474" s="192"/>
      <c r="N474" s="193"/>
      <c r="O474" s="67"/>
      <c r="P474" s="67"/>
      <c r="Q474" s="67"/>
      <c r="R474" s="67"/>
      <c r="S474" s="67"/>
      <c r="T474" s="68"/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T474" s="20" t="s">
        <v>145</v>
      </c>
      <c r="AU474" s="20" t="s">
        <v>83</v>
      </c>
    </row>
    <row r="475" spans="1:65" s="13" customFormat="1" ht="11.25">
      <c r="B475" s="196"/>
      <c r="C475" s="197"/>
      <c r="D475" s="189" t="s">
        <v>147</v>
      </c>
      <c r="E475" s="198" t="s">
        <v>28</v>
      </c>
      <c r="F475" s="199" t="s">
        <v>570</v>
      </c>
      <c r="G475" s="197"/>
      <c r="H475" s="200">
        <v>61.75</v>
      </c>
      <c r="I475" s="201"/>
      <c r="J475" s="197"/>
      <c r="K475" s="197"/>
      <c r="L475" s="202"/>
      <c r="M475" s="203"/>
      <c r="N475" s="204"/>
      <c r="O475" s="204"/>
      <c r="P475" s="204"/>
      <c r="Q475" s="204"/>
      <c r="R475" s="204"/>
      <c r="S475" s="204"/>
      <c r="T475" s="205"/>
      <c r="AT475" s="206" t="s">
        <v>147</v>
      </c>
      <c r="AU475" s="206" t="s">
        <v>83</v>
      </c>
      <c r="AV475" s="13" t="s">
        <v>83</v>
      </c>
      <c r="AW475" s="13" t="s">
        <v>35</v>
      </c>
      <c r="AX475" s="13" t="s">
        <v>73</v>
      </c>
      <c r="AY475" s="206" t="s">
        <v>134</v>
      </c>
    </row>
    <row r="476" spans="1:65" s="14" customFormat="1" ht="11.25">
      <c r="B476" s="207"/>
      <c r="C476" s="208"/>
      <c r="D476" s="189" t="s">
        <v>147</v>
      </c>
      <c r="E476" s="209" t="s">
        <v>28</v>
      </c>
      <c r="F476" s="210" t="s">
        <v>149</v>
      </c>
      <c r="G476" s="208"/>
      <c r="H476" s="211">
        <v>61.75</v>
      </c>
      <c r="I476" s="212"/>
      <c r="J476" s="208"/>
      <c r="K476" s="208"/>
      <c r="L476" s="213"/>
      <c r="M476" s="214"/>
      <c r="N476" s="215"/>
      <c r="O476" s="215"/>
      <c r="P476" s="215"/>
      <c r="Q476" s="215"/>
      <c r="R476" s="215"/>
      <c r="S476" s="215"/>
      <c r="T476" s="216"/>
      <c r="AT476" s="217" t="s">
        <v>147</v>
      </c>
      <c r="AU476" s="217" t="s">
        <v>83</v>
      </c>
      <c r="AV476" s="14" t="s">
        <v>141</v>
      </c>
      <c r="AW476" s="14" t="s">
        <v>35</v>
      </c>
      <c r="AX476" s="14" t="s">
        <v>81</v>
      </c>
      <c r="AY476" s="217" t="s">
        <v>134</v>
      </c>
    </row>
    <row r="477" spans="1:65" s="2" customFormat="1" ht="16.5" customHeight="1">
      <c r="A477" s="37"/>
      <c r="B477" s="38"/>
      <c r="C477" s="176">
        <v>82</v>
      </c>
      <c r="D477" s="176" t="s">
        <v>136</v>
      </c>
      <c r="E477" s="177" t="s">
        <v>672</v>
      </c>
      <c r="F477" s="178" t="s">
        <v>673</v>
      </c>
      <c r="G477" s="179" t="s">
        <v>299</v>
      </c>
      <c r="H477" s="180">
        <v>6</v>
      </c>
      <c r="I477" s="181"/>
      <c r="J477" s="182">
        <f>ROUND(I477*H477,2)</f>
        <v>0</v>
      </c>
      <c r="K477" s="178" t="s">
        <v>28</v>
      </c>
      <c r="L477" s="42"/>
      <c r="M477" s="183" t="s">
        <v>28</v>
      </c>
      <c r="N477" s="184" t="s">
        <v>44</v>
      </c>
      <c r="O477" s="67"/>
      <c r="P477" s="185">
        <f>O477*H477</f>
        <v>0</v>
      </c>
      <c r="Q477" s="185">
        <v>0</v>
      </c>
      <c r="R477" s="185">
        <f>Q477*H477</f>
        <v>0</v>
      </c>
      <c r="S477" s="185">
        <v>0</v>
      </c>
      <c r="T477" s="186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187" t="s">
        <v>141</v>
      </c>
      <c r="AT477" s="187" t="s">
        <v>136</v>
      </c>
      <c r="AU477" s="187" t="s">
        <v>83</v>
      </c>
      <c r="AY477" s="20" t="s">
        <v>134</v>
      </c>
      <c r="BE477" s="188">
        <f>IF(N477="základní",J477,0)</f>
        <v>0</v>
      </c>
      <c r="BF477" s="188">
        <f>IF(N477="snížená",J477,0)</f>
        <v>0</v>
      </c>
      <c r="BG477" s="188">
        <f>IF(N477="zákl. přenesená",J477,0)</f>
        <v>0</v>
      </c>
      <c r="BH477" s="188">
        <f>IF(N477="sníž. přenesená",J477,0)</f>
        <v>0</v>
      </c>
      <c r="BI477" s="188">
        <f>IF(N477="nulová",J477,0)</f>
        <v>0</v>
      </c>
      <c r="BJ477" s="20" t="s">
        <v>81</v>
      </c>
      <c r="BK477" s="188">
        <f>ROUND(I477*H477,2)</f>
        <v>0</v>
      </c>
      <c r="BL477" s="20" t="s">
        <v>141</v>
      </c>
      <c r="BM477" s="187" t="s">
        <v>674</v>
      </c>
    </row>
    <row r="478" spans="1:65" s="2" customFormat="1" ht="11.25">
      <c r="A478" s="37"/>
      <c r="B478" s="38"/>
      <c r="C478" s="39"/>
      <c r="D478" s="189" t="s">
        <v>143</v>
      </c>
      <c r="E478" s="39"/>
      <c r="F478" s="190" t="s">
        <v>675</v>
      </c>
      <c r="G478" s="39"/>
      <c r="H478" s="39"/>
      <c r="I478" s="191"/>
      <c r="J478" s="39"/>
      <c r="K478" s="39"/>
      <c r="L478" s="42"/>
      <c r="M478" s="192"/>
      <c r="N478" s="193"/>
      <c r="O478" s="67"/>
      <c r="P478" s="67"/>
      <c r="Q478" s="67"/>
      <c r="R478" s="67"/>
      <c r="S478" s="67"/>
      <c r="T478" s="68"/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T478" s="20" t="s">
        <v>143</v>
      </c>
      <c r="AU478" s="20" t="s">
        <v>83</v>
      </c>
    </row>
    <row r="479" spans="1:65" s="13" customFormat="1" ht="11.25">
      <c r="B479" s="196"/>
      <c r="C479" s="197"/>
      <c r="D479" s="189" t="s">
        <v>147</v>
      </c>
      <c r="E479" s="198" t="s">
        <v>28</v>
      </c>
      <c r="F479" s="199" t="s">
        <v>183</v>
      </c>
      <c r="G479" s="197"/>
      <c r="H479" s="200">
        <v>6</v>
      </c>
      <c r="I479" s="201"/>
      <c r="J479" s="197"/>
      <c r="K479" s="197"/>
      <c r="L479" s="202"/>
      <c r="M479" s="203"/>
      <c r="N479" s="204"/>
      <c r="O479" s="204"/>
      <c r="P479" s="204"/>
      <c r="Q479" s="204"/>
      <c r="R479" s="204"/>
      <c r="S479" s="204"/>
      <c r="T479" s="205"/>
      <c r="AT479" s="206" t="s">
        <v>147</v>
      </c>
      <c r="AU479" s="206" t="s">
        <v>83</v>
      </c>
      <c r="AV479" s="13" t="s">
        <v>83</v>
      </c>
      <c r="AW479" s="13" t="s">
        <v>35</v>
      </c>
      <c r="AX479" s="13" t="s">
        <v>73</v>
      </c>
      <c r="AY479" s="206" t="s">
        <v>134</v>
      </c>
    </row>
    <row r="480" spans="1:65" s="2" customFormat="1" ht="24.2" customHeight="1">
      <c r="A480" s="37"/>
      <c r="B480" s="38"/>
      <c r="C480" s="176">
        <v>83</v>
      </c>
      <c r="D480" s="176" t="s">
        <v>136</v>
      </c>
      <c r="E480" s="177" t="s">
        <v>677</v>
      </c>
      <c r="F480" s="178" t="s">
        <v>678</v>
      </c>
      <c r="G480" s="179" t="s">
        <v>299</v>
      </c>
      <c r="H480" s="180">
        <v>6</v>
      </c>
      <c r="I480" s="181"/>
      <c r="J480" s="182">
        <f>ROUND(I480*H480,2)</f>
        <v>0</v>
      </c>
      <c r="K480" s="178" t="s">
        <v>28</v>
      </c>
      <c r="L480" s="42"/>
      <c r="M480" s="183" t="s">
        <v>28</v>
      </c>
      <c r="N480" s="184" t="s">
        <v>44</v>
      </c>
      <c r="O480" s="67"/>
      <c r="P480" s="185">
        <f>O480*H480</f>
        <v>0</v>
      </c>
      <c r="Q480" s="185">
        <v>0</v>
      </c>
      <c r="R480" s="185">
        <f>Q480*H480</f>
        <v>0</v>
      </c>
      <c r="S480" s="185">
        <v>0</v>
      </c>
      <c r="T480" s="186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187" t="s">
        <v>141</v>
      </c>
      <c r="AT480" s="187" t="s">
        <v>136</v>
      </c>
      <c r="AU480" s="187" t="s">
        <v>83</v>
      </c>
      <c r="AY480" s="20" t="s">
        <v>134</v>
      </c>
      <c r="BE480" s="188">
        <f>IF(N480="základní",J480,0)</f>
        <v>0</v>
      </c>
      <c r="BF480" s="188">
        <f>IF(N480="snížená",J480,0)</f>
        <v>0</v>
      </c>
      <c r="BG480" s="188">
        <f>IF(N480="zákl. přenesená",J480,0)</f>
        <v>0</v>
      </c>
      <c r="BH480" s="188">
        <f>IF(N480="sníž. přenesená",J480,0)</f>
        <v>0</v>
      </c>
      <c r="BI480" s="188">
        <f>IF(N480="nulová",J480,0)</f>
        <v>0</v>
      </c>
      <c r="BJ480" s="20" t="s">
        <v>81</v>
      </c>
      <c r="BK480" s="188">
        <f>ROUND(I480*H480,2)</f>
        <v>0</v>
      </c>
      <c r="BL480" s="20" t="s">
        <v>141</v>
      </c>
      <c r="BM480" s="187" t="s">
        <v>679</v>
      </c>
    </row>
    <row r="481" spans="1:65" s="2" customFormat="1" ht="19.5">
      <c r="A481" s="37"/>
      <c r="B481" s="38"/>
      <c r="C481" s="39"/>
      <c r="D481" s="189" t="s">
        <v>143</v>
      </c>
      <c r="E481" s="39"/>
      <c r="F481" s="190" t="s">
        <v>678</v>
      </c>
      <c r="G481" s="39"/>
      <c r="H481" s="39"/>
      <c r="I481" s="191"/>
      <c r="J481" s="39"/>
      <c r="K481" s="39"/>
      <c r="L481" s="42"/>
      <c r="M481" s="192"/>
      <c r="N481" s="193"/>
      <c r="O481" s="67"/>
      <c r="P481" s="67"/>
      <c r="Q481" s="67"/>
      <c r="R481" s="67"/>
      <c r="S481" s="67"/>
      <c r="T481" s="68"/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T481" s="20" t="s">
        <v>143</v>
      </c>
      <c r="AU481" s="20" t="s">
        <v>83</v>
      </c>
    </row>
    <row r="482" spans="1:65" s="2" customFormat="1" ht="19.5">
      <c r="A482" s="37"/>
      <c r="B482" s="38"/>
      <c r="C482" s="39"/>
      <c r="D482" s="189" t="s">
        <v>203</v>
      </c>
      <c r="E482" s="39"/>
      <c r="F482" s="228" t="s">
        <v>680</v>
      </c>
      <c r="G482" s="39"/>
      <c r="H482" s="39"/>
      <c r="I482" s="191"/>
      <c r="J482" s="39"/>
      <c r="K482" s="39"/>
      <c r="L482" s="42"/>
      <c r="M482" s="192"/>
      <c r="N482" s="193"/>
      <c r="O482" s="67"/>
      <c r="P482" s="67"/>
      <c r="Q482" s="67"/>
      <c r="R482" s="67"/>
      <c r="S482" s="67"/>
      <c r="T482" s="68"/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T482" s="20" t="s">
        <v>203</v>
      </c>
      <c r="AU482" s="20" t="s">
        <v>83</v>
      </c>
    </row>
    <row r="483" spans="1:65" s="13" customFormat="1" ht="11.25">
      <c r="B483" s="196"/>
      <c r="C483" s="197"/>
      <c r="D483" s="189" t="s">
        <v>147</v>
      </c>
      <c r="E483" s="198" t="s">
        <v>28</v>
      </c>
      <c r="F483" s="199" t="s">
        <v>183</v>
      </c>
      <c r="G483" s="197"/>
      <c r="H483" s="200">
        <v>6</v>
      </c>
      <c r="I483" s="201"/>
      <c r="J483" s="197"/>
      <c r="K483" s="197"/>
      <c r="L483" s="202"/>
      <c r="M483" s="203"/>
      <c r="N483" s="204"/>
      <c r="O483" s="204"/>
      <c r="P483" s="204"/>
      <c r="Q483" s="204"/>
      <c r="R483" s="204"/>
      <c r="S483" s="204"/>
      <c r="T483" s="205"/>
      <c r="AT483" s="206" t="s">
        <v>147</v>
      </c>
      <c r="AU483" s="206" t="s">
        <v>83</v>
      </c>
      <c r="AV483" s="13" t="s">
        <v>83</v>
      </c>
      <c r="AW483" s="13" t="s">
        <v>35</v>
      </c>
      <c r="AX483" s="13" t="s">
        <v>73</v>
      </c>
      <c r="AY483" s="206" t="s">
        <v>134</v>
      </c>
    </row>
    <row r="484" spans="1:65" s="12" customFormat="1" ht="22.9" customHeight="1">
      <c r="B484" s="160"/>
      <c r="C484" s="161"/>
      <c r="D484" s="162" t="s">
        <v>72</v>
      </c>
      <c r="E484" s="174" t="s">
        <v>207</v>
      </c>
      <c r="F484" s="174" t="s">
        <v>681</v>
      </c>
      <c r="G484" s="161"/>
      <c r="H484" s="161"/>
      <c r="I484" s="164"/>
      <c r="J484" s="175">
        <f>BK484</f>
        <v>0</v>
      </c>
      <c r="K484" s="161"/>
      <c r="L484" s="166"/>
      <c r="M484" s="167"/>
      <c r="N484" s="168"/>
      <c r="O484" s="168"/>
      <c r="P484" s="169">
        <f>P485+SUM(P486:P630)</f>
        <v>0</v>
      </c>
      <c r="Q484" s="168"/>
      <c r="R484" s="169">
        <f>R485+SUM(R486:R630)</f>
        <v>335.28426872000006</v>
      </c>
      <c r="S484" s="168"/>
      <c r="T484" s="170">
        <f>T485+SUM(T486:T630)</f>
        <v>2025.0229749999999</v>
      </c>
      <c r="AR484" s="171" t="s">
        <v>81</v>
      </c>
      <c r="AT484" s="172" t="s">
        <v>72</v>
      </c>
      <c r="AU484" s="172" t="s">
        <v>81</v>
      </c>
      <c r="AY484" s="171" t="s">
        <v>134</v>
      </c>
      <c r="BK484" s="173">
        <f>BK485+SUM(BK486:BK630)</f>
        <v>0</v>
      </c>
    </row>
    <row r="485" spans="1:65" s="2" customFormat="1" ht="24.2" customHeight="1">
      <c r="A485" s="37"/>
      <c r="B485" s="38"/>
      <c r="C485" s="176">
        <v>84</v>
      </c>
      <c r="D485" s="176" t="s">
        <v>136</v>
      </c>
      <c r="E485" s="177" t="s">
        <v>682</v>
      </c>
      <c r="F485" s="178" t="s">
        <v>683</v>
      </c>
      <c r="G485" s="179" t="s">
        <v>299</v>
      </c>
      <c r="H485" s="180">
        <v>7</v>
      </c>
      <c r="I485" s="181"/>
      <c r="J485" s="182">
        <f>ROUND(I485*H485,2)</f>
        <v>0</v>
      </c>
      <c r="K485" s="178" t="s">
        <v>140</v>
      </c>
      <c r="L485" s="42"/>
      <c r="M485" s="183" t="s">
        <v>28</v>
      </c>
      <c r="N485" s="184" t="s">
        <v>44</v>
      </c>
      <c r="O485" s="67"/>
      <c r="P485" s="185">
        <f>O485*H485</f>
        <v>0</v>
      </c>
      <c r="Q485" s="185">
        <v>6.9999999999999999E-4</v>
      </c>
      <c r="R485" s="185">
        <f>Q485*H485</f>
        <v>4.8999999999999998E-3</v>
      </c>
      <c r="S485" s="185">
        <v>0</v>
      </c>
      <c r="T485" s="186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187" t="s">
        <v>141</v>
      </c>
      <c r="AT485" s="187" t="s">
        <v>136</v>
      </c>
      <c r="AU485" s="187" t="s">
        <v>83</v>
      </c>
      <c r="AY485" s="20" t="s">
        <v>134</v>
      </c>
      <c r="BE485" s="188">
        <f>IF(N485="základní",J485,0)</f>
        <v>0</v>
      </c>
      <c r="BF485" s="188">
        <f>IF(N485="snížená",J485,0)</f>
        <v>0</v>
      </c>
      <c r="BG485" s="188">
        <f>IF(N485="zákl. přenesená",J485,0)</f>
        <v>0</v>
      </c>
      <c r="BH485" s="188">
        <f>IF(N485="sníž. přenesená",J485,0)</f>
        <v>0</v>
      </c>
      <c r="BI485" s="188">
        <f>IF(N485="nulová",J485,0)</f>
        <v>0</v>
      </c>
      <c r="BJ485" s="20" t="s">
        <v>81</v>
      </c>
      <c r="BK485" s="188">
        <f>ROUND(I485*H485,2)</f>
        <v>0</v>
      </c>
      <c r="BL485" s="20" t="s">
        <v>141</v>
      </c>
      <c r="BM485" s="187" t="s">
        <v>684</v>
      </c>
    </row>
    <row r="486" spans="1:65" s="2" customFormat="1" ht="19.5">
      <c r="A486" s="37"/>
      <c r="B486" s="38"/>
      <c r="C486" s="39"/>
      <c r="D486" s="189" t="s">
        <v>143</v>
      </c>
      <c r="E486" s="39"/>
      <c r="F486" s="190" t="s">
        <v>685</v>
      </c>
      <c r="G486" s="39"/>
      <c r="H486" s="39"/>
      <c r="I486" s="191"/>
      <c r="J486" s="39"/>
      <c r="K486" s="39"/>
      <c r="L486" s="42"/>
      <c r="M486" s="192"/>
      <c r="N486" s="193"/>
      <c r="O486" s="67"/>
      <c r="P486" s="67"/>
      <c r="Q486" s="67"/>
      <c r="R486" s="67"/>
      <c r="S486" s="67"/>
      <c r="T486" s="68"/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T486" s="20" t="s">
        <v>143</v>
      </c>
      <c r="AU486" s="20" t="s">
        <v>83</v>
      </c>
    </row>
    <row r="487" spans="1:65" s="2" customFormat="1" ht="11.25">
      <c r="A487" s="37"/>
      <c r="B487" s="38"/>
      <c r="C487" s="39"/>
      <c r="D487" s="194" t="s">
        <v>145</v>
      </c>
      <c r="E487" s="39"/>
      <c r="F487" s="195" t="s">
        <v>686</v>
      </c>
      <c r="G487" s="39"/>
      <c r="H487" s="39"/>
      <c r="I487" s="191"/>
      <c r="J487" s="39"/>
      <c r="K487" s="39"/>
      <c r="L487" s="42"/>
      <c r="M487" s="192"/>
      <c r="N487" s="193"/>
      <c r="O487" s="67"/>
      <c r="P487" s="67"/>
      <c r="Q487" s="67"/>
      <c r="R487" s="67"/>
      <c r="S487" s="67"/>
      <c r="T487" s="68"/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T487" s="20" t="s">
        <v>145</v>
      </c>
      <c r="AU487" s="20" t="s">
        <v>83</v>
      </c>
    </row>
    <row r="488" spans="1:65" s="13" customFormat="1" ht="11.25">
      <c r="B488" s="196"/>
      <c r="C488" s="197"/>
      <c r="D488" s="189" t="s">
        <v>147</v>
      </c>
      <c r="E488" s="198" t="s">
        <v>28</v>
      </c>
      <c r="F488" s="199" t="s">
        <v>687</v>
      </c>
      <c r="G488" s="197"/>
      <c r="H488" s="200">
        <v>7</v>
      </c>
      <c r="I488" s="201"/>
      <c r="J488" s="197"/>
      <c r="K488" s="197"/>
      <c r="L488" s="202"/>
      <c r="M488" s="203"/>
      <c r="N488" s="204"/>
      <c r="O488" s="204"/>
      <c r="P488" s="204"/>
      <c r="Q488" s="204"/>
      <c r="R488" s="204"/>
      <c r="S488" s="204"/>
      <c r="T488" s="205"/>
      <c r="AT488" s="206" t="s">
        <v>147</v>
      </c>
      <c r="AU488" s="206" t="s">
        <v>83</v>
      </c>
      <c r="AV488" s="13" t="s">
        <v>83</v>
      </c>
      <c r="AW488" s="13" t="s">
        <v>35</v>
      </c>
      <c r="AX488" s="13" t="s">
        <v>73</v>
      </c>
      <c r="AY488" s="206" t="s">
        <v>134</v>
      </c>
    </row>
    <row r="489" spans="1:65" s="14" customFormat="1" ht="11.25">
      <c r="B489" s="207"/>
      <c r="C489" s="208"/>
      <c r="D489" s="189" t="s">
        <v>147</v>
      </c>
      <c r="E489" s="209" t="s">
        <v>28</v>
      </c>
      <c r="F489" s="210" t="s">
        <v>149</v>
      </c>
      <c r="G489" s="208"/>
      <c r="H489" s="211">
        <v>7</v>
      </c>
      <c r="I489" s="212"/>
      <c r="J489" s="208"/>
      <c r="K489" s="208"/>
      <c r="L489" s="213"/>
      <c r="M489" s="214"/>
      <c r="N489" s="215"/>
      <c r="O489" s="215"/>
      <c r="P489" s="215"/>
      <c r="Q489" s="215"/>
      <c r="R489" s="215"/>
      <c r="S489" s="215"/>
      <c r="T489" s="216"/>
      <c r="AT489" s="217" t="s">
        <v>147</v>
      </c>
      <c r="AU489" s="217" t="s">
        <v>83</v>
      </c>
      <c r="AV489" s="14" t="s">
        <v>141</v>
      </c>
      <c r="AW489" s="14" t="s">
        <v>35</v>
      </c>
      <c r="AX489" s="14" t="s">
        <v>81</v>
      </c>
      <c r="AY489" s="217" t="s">
        <v>134</v>
      </c>
    </row>
    <row r="490" spans="1:65" s="2" customFormat="1" ht="24.2" customHeight="1">
      <c r="A490" s="37"/>
      <c r="B490" s="38"/>
      <c r="C490" s="176">
        <v>85</v>
      </c>
      <c r="D490" s="176" t="s">
        <v>136</v>
      </c>
      <c r="E490" s="177" t="s">
        <v>689</v>
      </c>
      <c r="F490" s="178" t="s">
        <v>690</v>
      </c>
      <c r="G490" s="179" t="s">
        <v>299</v>
      </c>
      <c r="H490" s="180">
        <v>4</v>
      </c>
      <c r="I490" s="181"/>
      <c r="J490" s="182">
        <f>ROUND(I490*H490,2)</f>
        <v>0</v>
      </c>
      <c r="K490" s="178" t="s">
        <v>140</v>
      </c>
      <c r="L490" s="42"/>
      <c r="M490" s="183" t="s">
        <v>28</v>
      </c>
      <c r="N490" s="184" t="s">
        <v>44</v>
      </c>
      <c r="O490" s="67"/>
      <c r="P490" s="185">
        <f>O490*H490</f>
        <v>0</v>
      </c>
      <c r="Q490" s="185">
        <v>1.0499999999999999E-3</v>
      </c>
      <c r="R490" s="185">
        <f>Q490*H490</f>
        <v>4.1999999999999997E-3</v>
      </c>
      <c r="S490" s="185">
        <v>0</v>
      </c>
      <c r="T490" s="186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187" t="s">
        <v>141</v>
      </c>
      <c r="AT490" s="187" t="s">
        <v>136</v>
      </c>
      <c r="AU490" s="187" t="s">
        <v>83</v>
      </c>
      <c r="AY490" s="20" t="s">
        <v>134</v>
      </c>
      <c r="BE490" s="188">
        <f>IF(N490="základní",J490,0)</f>
        <v>0</v>
      </c>
      <c r="BF490" s="188">
        <f>IF(N490="snížená",J490,0)</f>
        <v>0</v>
      </c>
      <c r="BG490" s="188">
        <f>IF(N490="zákl. přenesená",J490,0)</f>
        <v>0</v>
      </c>
      <c r="BH490" s="188">
        <f>IF(N490="sníž. přenesená",J490,0)</f>
        <v>0</v>
      </c>
      <c r="BI490" s="188">
        <f>IF(N490="nulová",J490,0)</f>
        <v>0</v>
      </c>
      <c r="BJ490" s="20" t="s">
        <v>81</v>
      </c>
      <c r="BK490" s="188">
        <f>ROUND(I490*H490,2)</f>
        <v>0</v>
      </c>
      <c r="BL490" s="20" t="s">
        <v>141</v>
      </c>
      <c r="BM490" s="187" t="s">
        <v>691</v>
      </c>
    </row>
    <row r="491" spans="1:65" s="2" customFormat="1" ht="19.5">
      <c r="A491" s="37"/>
      <c r="B491" s="38"/>
      <c r="C491" s="39"/>
      <c r="D491" s="189" t="s">
        <v>143</v>
      </c>
      <c r="E491" s="39"/>
      <c r="F491" s="190" t="s">
        <v>692</v>
      </c>
      <c r="G491" s="39"/>
      <c r="H491" s="39"/>
      <c r="I491" s="191"/>
      <c r="J491" s="39"/>
      <c r="K491" s="39"/>
      <c r="L491" s="42"/>
      <c r="M491" s="192"/>
      <c r="N491" s="193"/>
      <c r="O491" s="67"/>
      <c r="P491" s="67"/>
      <c r="Q491" s="67"/>
      <c r="R491" s="67"/>
      <c r="S491" s="67"/>
      <c r="T491" s="68"/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T491" s="20" t="s">
        <v>143</v>
      </c>
      <c r="AU491" s="20" t="s">
        <v>83</v>
      </c>
    </row>
    <row r="492" spans="1:65" s="2" customFormat="1" ht="11.25">
      <c r="A492" s="37"/>
      <c r="B492" s="38"/>
      <c r="C492" s="39"/>
      <c r="D492" s="194" t="s">
        <v>145</v>
      </c>
      <c r="E492" s="39"/>
      <c r="F492" s="195" t="s">
        <v>693</v>
      </c>
      <c r="G492" s="39"/>
      <c r="H492" s="39"/>
      <c r="I492" s="191"/>
      <c r="J492" s="39"/>
      <c r="K492" s="39"/>
      <c r="L492" s="42"/>
      <c r="M492" s="192"/>
      <c r="N492" s="193"/>
      <c r="O492" s="67"/>
      <c r="P492" s="67"/>
      <c r="Q492" s="67"/>
      <c r="R492" s="67"/>
      <c r="S492" s="67"/>
      <c r="T492" s="68"/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T492" s="20" t="s">
        <v>145</v>
      </c>
      <c r="AU492" s="20" t="s">
        <v>83</v>
      </c>
    </row>
    <row r="493" spans="1:65" s="13" customFormat="1" ht="11.25">
      <c r="B493" s="196"/>
      <c r="C493" s="197"/>
      <c r="D493" s="189" t="s">
        <v>147</v>
      </c>
      <c r="E493" s="198" t="s">
        <v>28</v>
      </c>
      <c r="F493" s="199" t="s">
        <v>694</v>
      </c>
      <c r="G493" s="197"/>
      <c r="H493" s="200">
        <v>2</v>
      </c>
      <c r="I493" s="201"/>
      <c r="J493" s="197"/>
      <c r="K493" s="197"/>
      <c r="L493" s="202"/>
      <c r="M493" s="203"/>
      <c r="N493" s="204"/>
      <c r="O493" s="204"/>
      <c r="P493" s="204"/>
      <c r="Q493" s="204"/>
      <c r="R493" s="204"/>
      <c r="S493" s="204"/>
      <c r="T493" s="205"/>
      <c r="AT493" s="206" t="s">
        <v>147</v>
      </c>
      <c r="AU493" s="206" t="s">
        <v>83</v>
      </c>
      <c r="AV493" s="13" t="s">
        <v>83</v>
      </c>
      <c r="AW493" s="13" t="s">
        <v>35</v>
      </c>
      <c r="AX493" s="13" t="s">
        <v>73</v>
      </c>
      <c r="AY493" s="206" t="s">
        <v>134</v>
      </c>
    </row>
    <row r="494" spans="1:65" s="13" customFormat="1" ht="11.25">
      <c r="B494" s="196"/>
      <c r="C494" s="197"/>
      <c r="D494" s="189" t="s">
        <v>147</v>
      </c>
      <c r="E494" s="198" t="s">
        <v>28</v>
      </c>
      <c r="F494" s="199" t="s">
        <v>695</v>
      </c>
      <c r="G494" s="197"/>
      <c r="H494" s="200">
        <v>2</v>
      </c>
      <c r="I494" s="201"/>
      <c r="J494" s="197"/>
      <c r="K494" s="197"/>
      <c r="L494" s="202"/>
      <c r="M494" s="203"/>
      <c r="N494" s="204"/>
      <c r="O494" s="204"/>
      <c r="P494" s="204"/>
      <c r="Q494" s="204"/>
      <c r="R494" s="204"/>
      <c r="S494" s="204"/>
      <c r="T494" s="205"/>
      <c r="AT494" s="206" t="s">
        <v>147</v>
      </c>
      <c r="AU494" s="206" t="s">
        <v>83</v>
      </c>
      <c r="AV494" s="13" t="s">
        <v>83</v>
      </c>
      <c r="AW494" s="13" t="s">
        <v>35</v>
      </c>
      <c r="AX494" s="13" t="s">
        <v>73</v>
      </c>
      <c r="AY494" s="206" t="s">
        <v>134</v>
      </c>
    </row>
    <row r="495" spans="1:65" s="14" customFormat="1" ht="11.25">
      <c r="B495" s="207"/>
      <c r="C495" s="208"/>
      <c r="D495" s="189" t="s">
        <v>147</v>
      </c>
      <c r="E495" s="209" t="s">
        <v>28</v>
      </c>
      <c r="F495" s="210" t="s">
        <v>149</v>
      </c>
      <c r="G495" s="208"/>
      <c r="H495" s="211">
        <v>4</v>
      </c>
      <c r="I495" s="212"/>
      <c r="J495" s="208"/>
      <c r="K495" s="208"/>
      <c r="L495" s="213"/>
      <c r="M495" s="214"/>
      <c r="N495" s="215"/>
      <c r="O495" s="215"/>
      <c r="P495" s="215"/>
      <c r="Q495" s="215"/>
      <c r="R495" s="215"/>
      <c r="S495" s="215"/>
      <c r="T495" s="216"/>
      <c r="AT495" s="217" t="s">
        <v>147</v>
      </c>
      <c r="AU495" s="217" t="s">
        <v>83</v>
      </c>
      <c r="AV495" s="14" t="s">
        <v>141</v>
      </c>
      <c r="AW495" s="14" t="s">
        <v>35</v>
      </c>
      <c r="AX495" s="14" t="s">
        <v>81</v>
      </c>
      <c r="AY495" s="217" t="s">
        <v>134</v>
      </c>
    </row>
    <row r="496" spans="1:65" s="2" customFormat="1" ht="24.2" customHeight="1">
      <c r="A496" s="37"/>
      <c r="B496" s="38"/>
      <c r="C496" s="240">
        <v>86</v>
      </c>
      <c r="D496" s="240" t="s">
        <v>234</v>
      </c>
      <c r="E496" s="241" t="s">
        <v>696</v>
      </c>
      <c r="F496" s="242" t="s">
        <v>697</v>
      </c>
      <c r="G496" s="243" t="s">
        <v>299</v>
      </c>
      <c r="H496" s="244">
        <v>4</v>
      </c>
      <c r="I496" s="245"/>
      <c r="J496" s="246">
        <f>ROUND(I496*H496,2)</f>
        <v>0</v>
      </c>
      <c r="K496" s="242" t="s">
        <v>140</v>
      </c>
      <c r="L496" s="247"/>
      <c r="M496" s="248" t="s">
        <v>28</v>
      </c>
      <c r="N496" s="249" t="s">
        <v>44</v>
      </c>
      <c r="O496" s="67"/>
      <c r="P496" s="185">
        <f>O496*H496</f>
        <v>0</v>
      </c>
      <c r="Q496" s="185">
        <v>1.0999999999999999E-2</v>
      </c>
      <c r="R496" s="185">
        <f>Q496*H496</f>
        <v>4.3999999999999997E-2</v>
      </c>
      <c r="S496" s="185">
        <v>0</v>
      </c>
      <c r="T496" s="186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187" t="s">
        <v>197</v>
      </c>
      <c r="AT496" s="187" t="s">
        <v>234</v>
      </c>
      <c r="AU496" s="187" t="s">
        <v>83</v>
      </c>
      <c r="AY496" s="20" t="s">
        <v>134</v>
      </c>
      <c r="BE496" s="188">
        <f>IF(N496="základní",J496,0)</f>
        <v>0</v>
      </c>
      <c r="BF496" s="188">
        <f>IF(N496="snížená",J496,0)</f>
        <v>0</v>
      </c>
      <c r="BG496" s="188">
        <f>IF(N496="zákl. přenesená",J496,0)</f>
        <v>0</v>
      </c>
      <c r="BH496" s="188">
        <f>IF(N496="sníž. přenesená",J496,0)</f>
        <v>0</v>
      </c>
      <c r="BI496" s="188">
        <f>IF(N496="nulová",J496,0)</f>
        <v>0</v>
      </c>
      <c r="BJ496" s="20" t="s">
        <v>81</v>
      </c>
      <c r="BK496" s="188">
        <f>ROUND(I496*H496,2)</f>
        <v>0</v>
      </c>
      <c r="BL496" s="20" t="s">
        <v>141</v>
      </c>
      <c r="BM496" s="187" t="s">
        <v>698</v>
      </c>
    </row>
    <row r="497" spans="1:65" s="2" customFormat="1" ht="11.25">
      <c r="A497" s="37"/>
      <c r="B497" s="38"/>
      <c r="C497" s="39"/>
      <c r="D497" s="189" t="s">
        <v>143</v>
      </c>
      <c r="E497" s="39"/>
      <c r="F497" s="190" t="s">
        <v>697</v>
      </c>
      <c r="G497" s="39"/>
      <c r="H497" s="39"/>
      <c r="I497" s="191"/>
      <c r="J497" s="39"/>
      <c r="K497" s="39"/>
      <c r="L497" s="42"/>
      <c r="M497" s="192"/>
      <c r="N497" s="193"/>
      <c r="O497" s="67"/>
      <c r="P497" s="67"/>
      <c r="Q497" s="67"/>
      <c r="R497" s="67"/>
      <c r="S497" s="67"/>
      <c r="T497" s="68"/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T497" s="20" t="s">
        <v>143</v>
      </c>
      <c r="AU497" s="20" t="s">
        <v>83</v>
      </c>
    </row>
    <row r="498" spans="1:65" s="13" customFormat="1" ht="11.25">
      <c r="B498" s="196"/>
      <c r="C498" s="197"/>
      <c r="D498" s="189" t="s">
        <v>147</v>
      </c>
      <c r="E498" s="198" t="s">
        <v>28</v>
      </c>
      <c r="F498" s="199" t="s">
        <v>694</v>
      </c>
      <c r="G498" s="197"/>
      <c r="H498" s="200">
        <v>2</v>
      </c>
      <c r="I498" s="201"/>
      <c r="J498" s="197"/>
      <c r="K498" s="197"/>
      <c r="L498" s="202"/>
      <c r="M498" s="203"/>
      <c r="N498" s="204"/>
      <c r="O498" s="204"/>
      <c r="P498" s="204"/>
      <c r="Q498" s="204"/>
      <c r="R498" s="204"/>
      <c r="S498" s="204"/>
      <c r="T498" s="205"/>
      <c r="AT498" s="206" t="s">
        <v>147</v>
      </c>
      <c r="AU498" s="206" t="s">
        <v>83</v>
      </c>
      <c r="AV498" s="13" t="s">
        <v>83</v>
      </c>
      <c r="AW498" s="13" t="s">
        <v>35</v>
      </c>
      <c r="AX498" s="13" t="s">
        <v>73</v>
      </c>
      <c r="AY498" s="206" t="s">
        <v>134</v>
      </c>
    </row>
    <row r="499" spans="1:65" s="13" customFormat="1" ht="11.25">
      <c r="B499" s="196"/>
      <c r="C499" s="197"/>
      <c r="D499" s="189" t="s">
        <v>147</v>
      </c>
      <c r="E499" s="198" t="s">
        <v>28</v>
      </c>
      <c r="F499" s="199" t="s">
        <v>695</v>
      </c>
      <c r="G499" s="197"/>
      <c r="H499" s="200">
        <v>2</v>
      </c>
      <c r="I499" s="201"/>
      <c r="J499" s="197"/>
      <c r="K499" s="197"/>
      <c r="L499" s="202"/>
      <c r="M499" s="203"/>
      <c r="N499" s="204"/>
      <c r="O499" s="204"/>
      <c r="P499" s="204"/>
      <c r="Q499" s="204"/>
      <c r="R499" s="204"/>
      <c r="S499" s="204"/>
      <c r="T499" s="205"/>
      <c r="AT499" s="206" t="s">
        <v>147</v>
      </c>
      <c r="AU499" s="206" t="s">
        <v>83</v>
      </c>
      <c r="AV499" s="13" t="s">
        <v>83</v>
      </c>
      <c r="AW499" s="13" t="s">
        <v>35</v>
      </c>
      <c r="AX499" s="13" t="s">
        <v>73</v>
      </c>
      <c r="AY499" s="206" t="s">
        <v>134</v>
      </c>
    </row>
    <row r="500" spans="1:65" s="14" customFormat="1" ht="11.25">
      <c r="B500" s="207"/>
      <c r="C500" s="208"/>
      <c r="D500" s="189" t="s">
        <v>147</v>
      </c>
      <c r="E500" s="209" t="s">
        <v>28</v>
      </c>
      <c r="F500" s="210" t="s">
        <v>149</v>
      </c>
      <c r="G500" s="208"/>
      <c r="H500" s="211">
        <v>4</v>
      </c>
      <c r="I500" s="212"/>
      <c r="J500" s="208"/>
      <c r="K500" s="208"/>
      <c r="L500" s="213"/>
      <c r="M500" s="214"/>
      <c r="N500" s="215"/>
      <c r="O500" s="215"/>
      <c r="P500" s="215"/>
      <c r="Q500" s="215"/>
      <c r="R500" s="215"/>
      <c r="S500" s="215"/>
      <c r="T500" s="216"/>
      <c r="AT500" s="217" t="s">
        <v>147</v>
      </c>
      <c r="AU500" s="217" t="s">
        <v>83</v>
      </c>
      <c r="AV500" s="14" t="s">
        <v>141</v>
      </c>
      <c r="AW500" s="14" t="s">
        <v>35</v>
      </c>
      <c r="AX500" s="14" t="s">
        <v>81</v>
      </c>
      <c r="AY500" s="217" t="s">
        <v>134</v>
      </c>
    </row>
    <row r="501" spans="1:65" s="2" customFormat="1" ht="24.2" customHeight="1">
      <c r="A501" s="37"/>
      <c r="B501" s="38"/>
      <c r="C501" s="176">
        <v>87</v>
      </c>
      <c r="D501" s="176" t="s">
        <v>136</v>
      </c>
      <c r="E501" s="177" t="s">
        <v>700</v>
      </c>
      <c r="F501" s="178" t="s">
        <v>701</v>
      </c>
      <c r="G501" s="179" t="s">
        <v>299</v>
      </c>
      <c r="H501" s="180">
        <v>2</v>
      </c>
      <c r="I501" s="181"/>
      <c r="J501" s="182">
        <f>ROUND(I501*H501,2)</f>
        <v>0</v>
      </c>
      <c r="K501" s="178" t="s">
        <v>140</v>
      </c>
      <c r="L501" s="42"/>
      <c r="M501" s="183" t="s">
        <v>28</v>
      </c>
      <c r="N501" s="184" t="s">
        <v>44</v>
      </c>
      <c r="O501" s="67"/>
      <c r="P501" s="185">
        <f>O501*H501</f>
        <v>0</v>
      </c>
      <c r="Q501" s="185">
        <v>0</v>
      </c>
      <c r="R501" s="185">
        <f>Q501*H501</f>
        <v>0</v>
      </c>
      <c r="S501" s="185">
        <v>0</v>
      </c>
      <c r="T501" s="186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187" t="s">
        <v>141</v>
      </c>
      <c r="AT501" s="187" t="s">
        <v>136</v>
      </c>
      <c r="AU501" s="187" t="s">
        <v>83</v>
      </c>
      <c r="AY501" s="20" t="s">
        <v>134</v>
      </c>
      <c r="BE501" s="188">
        <f>IF(N501="základní",J501,0)</f>
        <v>0</v>
      </c>
      <c r="BF501" s="188">
        <f>IF(N501="snížená",J501,0)</f>
        <v>0</v>
      </c>
      <c r="BG501" s="188">
        <f>IF(N501="zákl. přenesená",J501,0)</f>
        <v>0</v>
      </c>
      <c r="BH501" s="188">
        <f>IF(N501="sníž. přenesená",J501,0)</f>
        <v>0</v>
      </c>
      <c r="BI501" s="188">
        <f>IF(N501="nulová",J501,0)</f>
        <v>0</v>
      </c>
      <c r="BJ501" s="20" t="s">
        <v>81</v>
      </c>
      <c r="BK501" s="188">
        <f>ROUND(I501*H501,2)</f>
        <v>0</v>
      </c>
      <c r="BL501" s="20" t="s">
        <v>141</v>
      </c>
      <c r="BM501" s="187" t="s">
        <v>702</v>
      </c>
    </row>
    <row r="502" spans="1:65" s="2" customFormat="1" ht="19.5">
      <c r="A502" s="37"/>
      <c r="B502" s="38"/>
      <c r="C502" s="39"/>
      <c r="D502" s="189" t="s">
        <v>143</v>
      </c>
      <c r="E502" s="39"/>
      <c r="F502" s="190" t="s">
        <v>703</v>
      </c>
      <c r="G502" s="39"/>
      <c r="H502" s="39"/>
      <c r="I502" s="191"/>
      <c r="J502" s="39"/>
      <c r="K502" s="39"/>
      <c r="L502" s="42"/>
      <c r="M502" s="192"/>
      <c r="N502" s="193"/>
      <c r="O502" s="67"/>
      <c r="P502" s="67"/>
      <c r="Q502" s="67"/>
      <c r="R502" s="67"/>
      <c r="S502" s="67"/>
      <c r="T502" s="68"/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T502" s="20" t="s">
        <v>143</v>
      </c>
      <c r="AU502" s="20" t="s">
        <v>83</v>
      </c>
    </row>
    <row r="503" spans="1:65" s="2" customFormat="1" ht="11.25">
      <c r="A503" s="37"/>
      <c r="B503" s="38"/>
      <c r="C503" s="39"/>
      <c r="D503" s="194" t="s">
        <v>145</v>
      </c>
      <c r="E503" s="39"/>
      <c r="F503" s="195" t="s">
        <v>704</v>
      </c>
      <c r="G503" s="39"/>
      <c r="H503" s="39"/>
      <c r="I503" s="191"/>
      <c r="J503" s="39"/>
      <c r="K503" s="39"/>
      <c r="L503" s="42"/>
      <c r="M503" s="192"/>
      <c r="N503" s="193"/>
      <c r="O503" s="67"/>
      <c r="P503" s="67"/>
      <c r="Q503" s="67"/>
      <c r="R503" s="67"/>
      <c r="S503" s="67"/>
      <c r="T503" s="68"/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T503" s="20" t="s">
        <v>145</v>
      </c>
      <c r="AU503" s="20" t="s">
        <v>83</v>
      </c>
    </row>
    <row r="504" spans="1:65" s="13" customFormat="1" ht="11.25">
      <c r="B504" s="196"/>
      <c r="C504" s="197"/>
      <c r="D504" s="189" t="s">
        <v>147</v>
      </c>
      <c r="E504" s="198" t="s">
        <v>28</v>
      </c>
      <c r="F504" s="199" t="s">
        <v>83</v>
      </c>
      <c r="G504" s="197"/>
      <c r="H504" s="200">
        <v>2</v>
      </c>
      <c r="I504" s="201"/>
      <c r="J504" s="197"/>
      <c r="K504" s="197"/>
      <c r="L504" s="202"/>
      <c r="M504" s="203"/>
      <c r="N504" s="204"/>
      <c r="O504" s="204"/>
      <c r="P504" s="204"/>
      <c r="Q504" s="204"/>
      <c r="R504" s="204"/>
      <c r="S504" s="204"/>
      <c r="T504" s="205"/>
      <c r="AT504" s="206" t="s">
        <v>147</v>
      </c>
      <c r="AU504" s="206" t="s">
        <v>83</v>
      </c>
      <c r="AV504" s="13" t="s">
        <v>83</v>
      </c>
      <c r="AW504" s="13" t="s">
        <v>35</v>
      </c>
      <c r="AX504" s="13" t="s">
        <v>81</v>
      </c>
      <c r="AY504" s="206" t="s">
        <v>134</v>
      </c>
    </row>
    <row r="505" spans="1:65" s="2" customFormat="1" ht="16.5" customHeight="1">
      <c r="A505" s="37"/>
      <c r="B505" s="38"/>
      <c r="C505" s="240">
        <v>88</v>
      </c>
      <c r="D505" s="240" t="s">
        <v>234</v>
      </c>
      <c r="E505" s="241" t="s">
        <v>705</v>
      </c>
      <c r="F505" s="242" t="s">
        <v>706</v>
      </c>
      <c r="G505" s="243" t="s">
        <v>299</v>
      </c>
      <c r="H505" s="244">
        <v>2</v>
      </c>
      <c r="I505" s="245"/>
      <c r="J505" s="246">
        <f>ROUND(I505*H505,2)</f>
        <v>0</v>
      </c>
      <c r="K505" s="242" t="s">
        <v>140</v>
      </c>
      <c r="L505" s="247"/>
      <c r="M505" s="248" t="s">
        <v>28</v>
      </c>
      <c r="N505" s="249" t="s">
        <v>44</v>
      </c>
      <c r="O505" s="67"/>
      <c r="P505" s="185">
        <f>O505*H505</f>
        <v>0</v>
      </c>
      <c r="Q505" s="185">
        <v>8.9999999999999993E-3</v>
      </c>
      <c r="R505" s="185">
        <f>Q505*H505</f>
        <v>1.7999999999999999E-2</v>
      </c>
      <c r="S505" s="185">
        <v>0</v>
      </c>
      <c r="T505" s="186">
        <f>S505*H505</f>
        <v>0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187" t="s">
        <v>197</v>
      </c>
      <c r="AT505" s="187" t="s">
        <v>234</v>
      </c>
      <c r="AU505" s="187" t="s">
        <v>83</v>
      </c>
      <c r="AY505" s="20" t="s">
        <v>134</v>
      </c>
      <c r="BE505" s="188">
        <f>IF(N505="základní",J505,0)</f>
        <v>0</v>
      </c>
      <c r="BF505" s="188">
        <f>IF(N505="snížená",J505,0)</f>
        <v>0</v>
      </c>
      <c r="BG505" s="188">
        <f>IF(N505="zákl. přenesená",J505,0)</f>
        <v>0</v>
      </c>
      <c r="BH505" s="188">
        <f>IF(N505="sníž. přenesená",J505,0)</f>
        <v>0</v>
      </c>
      <c r="BI505" s="188">
        <f>IF(N505="nulová",J505,0)</f>
        <v>0</v>
      </c>
      <c r="BJ505" s="20" t="s">
        <v>81</v>
      </c>
      <c r="BK505" s="188">
        <f>ROUND(I505*H505,2)</f>
        <v>0</v>
      </c>
      <c r="BL505" s="20" t="s">
        <v>141</v>
      </c>
      <c r="BM505" s="187" t="s">
        <v>707</v>
      </c>
    </row>
    <row r="506" spans="1:65" s="2" customFormat="1" ht="11.25">
      <c r="A506" s="37"/>
      <c r="B506" s="38"/>
      <c r="C506" s="39"/>
      <c r="D506" s="189" t="s">
        <v>143</v>
      </c>
      <c r="E506" s="39"/>
      <c r="F506" s="190" t="s">
        <v>706</v>
      </c>
      <c r="G506" s="39"/>
      <c r="H506" s="39"/>
      <c r="I506" s="191"/>
      <c r="J506" s="39"/>
      <c r="K506" s="39"/>
      <c r="L506" s="42"/>
      <c r="M506" s="192"/>
      <c r="N506" s="193"/>
      <c r="O506" s="67"/>
      <c r="P506" s="67"/>
      <c r="Q506" s="67"/>
      <c r="R506" s="67"/>
      <c r="S506" s="67"/>
      <c r="T506" s="68"/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T506" s="20" t="s">
        <v>143</v>
      </c>
      <c r="AU506" s="20" t="s">
        <v>83</v>
      </c>
    </row>
    <row r="507" spans="1:65" s="13" customFormat="1" ht="11.25">
      <c r="B507" s="196"/>
      <c r="C507" s="197"/>
      <c r="D507" s="189" t="s">
        <v>147</v>
      </c>
      <c r="E507" s="198" t="s">
        <v>28</v>
      </c>
      <c r="F507" s="199" t="s">
        <v>83</v>
      </c>
      <c r="G507" s="197"/>
      <c r="H507" s="200">
        <v>2</v>
      </c>
      <c r="I507" s="201"/>
      <c r="J507" s="197"/>
      <c r="K507" s="197"/>
      <c r="L507" s="202"/>
      <c r="M507" s="203"/>
      <c r="N507" s="204"/>
      <c r="O507" s="204"/>
      <c r="P507" s="204"/>
      <c r="Q507" s="204"/>
      <c r="R507" s="204"/>
      <c r="S507" s="204"/>
      <c r="T507" s="205"/>
      <c r="AT507" s="206" t="s">
        <v>147</v>
      </c>
      <c r="AU507" s="206" t="s">
        <v>83</v>
      </c>
      <c r="AV507" s="13" t="s">
        <v>83</v>
      </c>
      <c r="AW507" s="13" t="s">
        <v>35</v>
      </c>
      <c r="AX507" s="13" t="s">
        <v>81</v>
      </c>
      <c r="AY507" s="206" t="s">
        <v>134</v>
      </c>
    </row>
    <row r="508" spans="1:65" s="2" customFormat="1" ht="24.2" customHeight="1">
      <c r="A508" s="37"/>
      <c r="B508" s="38"/>
      <c r="C508" s="176">
        <v>89</v>
      </c>
      <c r="D508" s="176" t="s">
        <v>136</v>
      </c>
      <c r="E508" s="177" t="s">
        <v>709</v>
      </c>
      <c r="F508" s="178" t="s">
        <v>710</v>
      </c>
      <c r="G508" s="179" t="s">
        <v>299</v>
      </c>
      <c r="H508" s="180">
        <v>8</v>
      </c>
      <c r="I508" s="181"/>
      <c r="J508" s="182">
        <f>ROUND(I508*H508,2)</f>
        <v>0</v>
      </c>
      <c r="K508" s="178" t="s">
        <v>140</v>
      </c>
      <c r="L508" s="42"/>
      <c r="M508" s="183" t="s">
        <v>28</v>
      </c>
      <c r="N508" s="184" t="s">
        <v>44</v>
      </c>
      <c r="O508" s="67"/>
      <c r="P508" s="185">
        <f>O508*H508</f>
        <v>0</v>
      </c>
      <c r="Q508" s="185">
        <v>0.11241</v>
      </c>
      <c r="R508" s="185">
        <f>Q508*H508</f>
        <v>0.89927999999999997</v>
      </c>
      <c r="S508" s="185">
        <v>0</v>
      </c>
      <c r="T508" s="186">
        <f>S508*H508</f>
        <v>0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187" t="s">
        <v>141</v>
      </c>
      <c r="AT508" s="187" t="s">
        <v>136</v>
      </c>
      <c r="AU508" s="187" t="s">
        <v>83</v>
      </c>
      <c r="AY508" s="20" t="s">
        <v>134</v>
      </c>
      <c r="BE508" s="188">
        <f>IF(N508="základní",J508,0)</f>
        <v>0</v>
      </c>
      <c r="BF508" s="188">
        <f>IF(N508="snížená",J508,0)</f>
        <v>0</v>
      </c>
      <c r="BG508" s="188">
        <f>IF(N508="zákl. přenesená",J508,0)</f>
        <v>0</v>
      </c>
      <c r="BH508" s="188">
        <f>IF(N508="sníž. přenesená",J508,0)</f>
        <v>0</v>
      </c>
      <c r="BI508" s="188">
        <f>IF(N508="nulová",J508,0)</f>
        <v>0</v>
      </c>
      <c r="BJ508" s="20" t="s">
        <v>81</v>
      </c>
      <c r="BK508" s="188">
        <f>ROUND(I508*H508,2)</f>
        <v>0</v>
      </c>
      <c r="BL508" s="20" t="s">
        <v>141</v>
      </c>
      <c r="BM508" s="187" t="s">
        <v>711</v>
      </c>
    </row>
    <row r="509" spans="1:65" s="2" customFormat="1" ht="19.5">
      <c r="A509" s="37"/>
      <c r="B509" s="38"/>
      <c r="C509" s="39"/>
      <c r="D509" s="189" t="s">
        <v>143</v>
      </c>
      <c r="E509" s="39"/>
      <c r="F509" s="190" t="s">
        <v>712</v>
      </c>
      <c r="G509" s="39"/>
      <c r="H509" s="39"/>
      <c r="I509" s="191"/>
      <c r="J509" s="39"/>
      <c r="K509" s="39"/>
      <c r="L509" s="42"/>
      <c r="M509" s="192"/>
      <c r="N509" s="193"/>
      <c r="O509" s="67"/>
      <c r="P509" s="67"/>
      <c r="Q509" s="67"/>
      <c r="R509" s="67"/>
      <c r="S509" s="67"/>
      <c r="T509" s="68"/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T509" s="20" t="s">
        <v>143</v>
      </c>
      <c r="AU509" s="20" t="s">
        <v>83</v>
      </c>
    </row>
    <row r="510" spans="1:65" s="2" customFormat="1" ht="11.25">
      <c r="A510" s="37"/>
      <c r="B510" s="38"/>
      <c r="C510" s="39"/>
      <c r="D510" s="194" t="s">
        <v>145</v>
      </c>
      <c r="E510" s="39"/>
      <c r="F510" s="195" t="s">
        <v>713</v>
      </c>
      <c r="G510" s="39"/>
      <c r="H510" s="39"/>
      <c r="I510" s="191"/>
      <c r="J510" s="39"/>
      <c r="K510" s="39"/>
      <c r="L510" s="42"/>
      <c r="M510" s="192"/>
      <c r="N510" s="193"/>
      <c r="O510" s="67"/>
      <c r="P510" s="67"/>
      <c r="Q510" s="67"/>
      <c r="R510" s="67"/>
      <c r="S510" s="67"/>
      <c r="T510" s="68"/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T510" s="20" t="s">
        <v>145</v>
      </c>
      <c r="AU510" s="20" t="s">
        <v>83</v>
      </c>
    </row>
    <row r="511" spans="1:65" s="13" customFormat="1" ht="11.25">
      <c r="B511" s="196"/>
      <c r="C511" s="197"/>
      <c r="D511" s="189" t="s">
        <v>147</v>
      </c>
      <c r="E511" s="198" t="s">
        <v>28</v>
      </c>
      <c r="F511" s="199" t="s">
        <v>714</v>
      </c>
      <c r="G511" s="197"/>
      <c r="H511" s="200">
        <v>8</v>
      </c>
      <c r="I511" s="201"/>
      <c r="J511" s="197"/>
      <c r="K511" s="197"/>
      <c r="L511" s="202"/>
      <c r="M511" s="203"/>
      <c r="N511" s="204"/>
      <c r="O511" s="204"/>
      <c r="P511" s="204"/>
      <c r="Q511" s="204"/>
      <c r="R511" s="204"/>
      <c r="S511" s="204"/>
      <c r="T511" s="205"/>
      <c r="AT511" s="206" t="s">
        <v>147</v>
      </c>
      <c r="AU511" s="206" t="s">
        <v>83</v>
      </c>
      <c r="AV511" s="13" t="s">
        <v>83</v>
      </c>
      <c r="AW511" s="13" t="s">
        <v>35</v>
      </c>
      <c r="AX511" s="13" t="s">
        <v>73</v>
      </c>
      <c r="AY511" s="206" t="s">
        <v>134</v>
      </c>
    </row>
    <row r="512" spans="1:65" s="14" customFormat="1" ht="11.25">
      <c r="B512" s="207"/>
      <c r="C512" s="208"/>
      <c r="D512" s="189" t="s">
        <v>147</v>
      </c>
      <c r="E512" s="209" t="s">
        <v>28</v>
      </c>
      <c r="F512" s="210" t="s">
        <v>149</v>
      </c>
      <c r="G512" s="208"/>
      <c r="H512" s="211">
        <v>8</v>
      </c>
      <c r="I512" s="212"/>
      <c r="J512" s="208"/>
      <c r="K512" s="208"/>
      <c r="L512" s="213"/>
      <c r="M512" s="214"/>
      <c r="N512" s="215"/>
      <c r="O512" s="215"/>
      <c r="P512" s="215"/>
      <c r="Q512" s="215"/>
      <c r="R512" s="215"/>
      <c r="S512" s="215"/>
      <c r="T512" s="216"/>
      <c r="AT512" s="217" t="s">
        <v>147</v>
      </c>
      <c r="AU512" s="217" t="s">
        <v>83</v>
      </c>
      <c r="AV512" s="14" t="s">
        <v>141</v>
      </c>
      <c r="AW512" s="14" t="s">
        <v>35</v>
      </c>
      <c r="AX512" s="14" t="s">
        <v>81</v>
      </c>
      <c r="AY512" s="217" t="s">
        <v>134</v>
      </c>
    </row>
    <row r="513" spans="1:65" s="2" customFormat="1" ht="21.75" customHeight="1">
      <c r="A513" s="37"/>
      <c r="B513" s="38"/>
      <c r="C513" s="240">
        <v>90</v>
      </c>
      <c r="D513" s="240" t="s">
        <v>234</v>
      </c>
      <c r="E513" s="241" t="s">
        <v>715</v>
      </c>
      <c r="F513" s="242" t="s">
        <v>716</v>
      </c>
      <c r="G513" s="243" t="s">
        <v>299</v>
      </c>
      <c r="H513" s="244">
        <v>8</v>
      </c>
      <c r="I513" s="245"/>
      <c r="J513" s="246">
        <f>ROUND(I513*H513,2)</f>
        <v>0</v>
      </c>
      <c r="K513" s="242" t="s">
        <v>140</v>
      </c>
      <c r="L513" s="247"/>
      <c r="M513" s="248" t="s">
        <v>28</v>
      </c>
      <c r="N513" s="249" t="s">
        <v>44</v>
      </c>
      <c r="O513" s="67"/>
      <c r="P513" s="185">
        <f>O513*H513</f>
        <v>0</v>
      </c>
      <c r="Q513" s="185">
        <v>6.1000000000000004E-3</v>
      </c>
      <c r="R513" s="185">
        <f>Q513*H513</f>
        <v>4.8800000000000003E-2</v>
      </c>
      <c r="S513" s="185">
        <v>0</v>
      </c>
      <c r="T513" s="186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187" t="s">
        <v>197</v>
      </c>
      <c r="AT513" s="187" t="s">
        <v>234</v>
      </c>
      <c r="AU513" s="187" t="s">
        <v>83</v>
      </c>
      <c r="AY513" s="20" t="s">
        <v>134</v>
      </c>
      <c r="BE513" s="188">
        <f>IF(N513="základní",J513,0)</f>
        <v>0</v>
      </c>
      <c r="BF513" s="188">
        <f>IF(N513="snížená",J513,0)</f>
        <v>0</v>
      </c>
      <c r="BG513" s="188">
        <f>IF(N513="zákl. přenesená",J513,0)</f>
        <v>0</v>
      </c>
      <c r="BH513" s="188">
        <f>IF(N513="sníž. přenesená",J513,0)</f>
        <v>0</v>
      </c>
      <c r="BI513" s="188">
        <f>IF(N513="nulová",J513,0)</f>
        <v>0</v>
      </c>
      <c r="BJ513" s="20" t="s">
        <v>81</v>
      </c>
      <c r="BK513" s="188">
        <f>ROUND(I513*H513,2)</f>
        <v>0</v>
      </c>
      <c r="BL513" s="20" t="s">
        <v>141</v>
      </c>
      <c r="BM513" s="187" t="s">
        <v>717</v>
      </c>
    </row>
    <row r="514" spans="1:65" s="2" customFormat="1" ht="11.25">
      <c r="A514" s="37"/>
      <c r="B514" s="38"/>
      <c r="C514" s="39"/>
      <c r="D514" s="189" t="s">
        <v>143</v>
      </c>
      <c r="E514" s="39"/>
      <c r="F514" s="190" t="s">
        <v>716</v>
      </c>
      <c r="G514" s="39"/>
      <c r="H514" s="39"/>
      <c r="I514" s="191"/>
      <c r="J514" s="39"/>
      <c r="K514" s="39"/>
      <c r="L514" s="42"/>
      <c r="M514" s="192"/>
      <c r="N514" s="193"/>
      <c r="O514" s="67"/>
      <c r="P514" s="67"/>
      <c r="Q514" s="67"/>
      <c r="R514" s="67"/>
      <c r="S514" s="67"/>
      <c r="T514" s="68"/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T514" s="20" t="s">
        <v>143</v>
      </c>
      <c r="AU514" s="20" t="s">
        <v>83</v>
      </c>
    </row>
    <row r="515" spans="1:65" s="13" customFormat="1" ht="11.25">
      <c r="B515" s="196"/>
      <c r="C515" s="197"/>
      <c r="D515" s="189" t="s">
        <v>147</v>
      </c>
      <c r="E515" s="198" t="s">
        <v>28</v>
      </c>
      <c r="F515" s="199" t="s">
        <v>197</v>
      </c>
      <c r="G515" s="197"/>
      <c r="H515" s="200">
        <v>8</v>
      </c>
      <c r="I515" s="201"/>
      <c r="J515" s="197"/>
      <c r="K515" s="197"/>
      <c r="L515" s="202"/>
      <c r="M515" s="203"/>
      <c r="N515" s="204"/>
      <c r="O515" s="204"/>
      <c r="P515" s="204"/>
      <c r="Q515" s="204"/>
      <c r="R515" s="204"/>
      <c r="S515" s="204"/>
      <c r="T515" s="205"/>
      <c r="AT515" s="206" t="s">
        <v>147</v>
      </c>
      <c r="AU515" s="206" t="s">
        <v>83</v>
      </c>
      <c r="AV515" s="13" t="s">
        <v>83</v>
      </c>
      <c r="AW515" s="13" t="s">
        <v>35</v>
      </c>
      <c r="AX515" s="13" t="s">
        <v>81</v>
      </c>
      <c r="AY515" s="206" t="s">
        <v>134</v>
      </c>
    </row>
    <row r="516" spans="1:65" s="2" customFormat="1" ht="24.2" customHeight="1">
      <c r="A516" s="37"/>
      <c r="B516" s="38"/>
      <c r="C516" s="176">
        <v>91</v>
      </c>
      <c r="D516" s="176" t="s">
        <v>136</v>
      </c>
      <c r="E516" s="177" t="s">
        <v>719</v>
      </c>
      <c r="F516" s="178" t="s">
        <v>720</v>
      </c>
      <c r="G516" s="179" t="s">
        <v>303</v>
      </c>
      <c r="H516" s="180">
        <v>19.8</v>
      </c>
      <c r="I516" s="181"/>
      <c r="J516" s="182">
        <f>ROUND(I516*H516,2)</f>
        <v>0</v>
      </c>
      <c r="K516" s="178" t="s">
        <v>140</v>
      </c>
      <c r="L516" s="42"/>
      <c r="M516" s="183" t="s">
        <v>28</v>
      </c>
      <c r="N516" s="184" t="s">
        <v>44</v>
      </c>
      <c r="O516" s="67"/>
      <c r="P516" s="185">
        <f>O516*H516</f>
        <v>0</v>
      </c>
      <c r="Q516" s="185">
        <v>1E-4</v>
      </c>
      <c r="R516" s="185">
        <f>Q516*H516</f>
        <v>1.98E-3</v>
      </c>
      <c r="S516" s="185">
        <v>0</v>
      </c>
      <c r="T516" s="186">
        <f>S516*H516</f>
        <v>0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187" t="s">
        <v>141</v>
      </c>
      <c r="AT516" s="187" t="s">
        <v>136</v>
      </c>
      <c r="AU516" s="187" t="s">
        <v>83</v>
      </c>
      <c r="AY516" s="20" t="s">
        <v>134</v>
      </c>
      <c r="BE516" s="188">
        <f>IF(N516="základní",J516,0)</f>
        <v>0</v>
      </c>
      <c r="BF516" s="188">
        <f>IF(N516="snížená",J516,0)</f>
        <v>0</v>
      </c>
      <c r="BG516" s="188">
        <f>IF(N516="zákl. přenesená",J516,0)</f>
        <v>0</v>
      </c>
      <c r="BH516" s="188">
        <f>IF(N516="sníž. přenesená",J516,0)</f>
        <v>0</v>
      </c>
      <c r="BI516" s="188">
        <f>IF(N516="nulová",J516,0)</f>
        <v>0</v>
      </c>
      <c r="BJ516" s="20" t="s">
        <v>81</v>
      </c>
      <c r="BK516" s="188">
        <f>ROUND(I516*H516,2)</f>
        <v>0</v>
      </c>
      <c r="BL516" s="20" t="s">
        <v>141</v>
      </c>
      <c r="BM516" s="187" t="s">
        <v>721</v>
      </c>
    </row>
    <row r="517" spans="1:65" s="2" customFormat="1" ht="19.5">
      <c r="A517" s="37"/>
      <c r="B517" s="38"/>
      <c r="C517" s="39"/>
      <c r="D517" s="189" t="s">
        <v>143</v>
      </c>
      <c r="E517" s="39"/>
      <c r="F517" s="190" t="s">
        <v>722</v>
      </c>
      <c r="G517" s="39"/>
      <c r="H517" s="39"/>
      <c r="I517" s="191"/>
      <c r="J517" s="39"/>
      <c r="K517" s="39"/>
      <c r="L517" s="42"/>
      <c r="M517" s="192"/>
      <c r="N517" s="193"/>
      <c r="O517" s="67"/>
      <c r="P517" s="67"/>
      <c r="Q517" s="67"/>
      <c r="R517" s="67"/>
      <c r="S517" s="67"/>
      <c r="T517" s="68"/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T517" s="20" t="s">
        <v>143</v>
      </c>
      <c r="AU517" s="20" t="s">
        <v>83</v>
      </c>
    </row>
    <row r="518" spans="1:65" s="2" customFormat="1" ht="11.25">
      <c r="A518" s="37"/>
      <c r="B518" s="38"/>
      <c r="C518" s="39"/>
      <c r="D518" s="194" t="s">
        <v>145</v>
      </c>
      <c r="E518" s="39"/>
      <c r="F518" s="195" t="s">
        <v>723</v>
      </c>
      <c r="G518" s="39"/>
      <c r="H518" s="39"/>
      <c r="I518" s="191"/>
      <c r="J518" s="39"/>
      <c r="K518" s="39"/>
      <c r="L518" s="42"/>
      <c r="M518" s="192"/>
      <c r="N518" s="193"/>
      <c r="O518" s="67"/>
      <c r="P518" s="67"/>
      <c r="Q518" s="67"/>
      <c r="R518" s="67"/>
      <c r="S518" s="67"/>
      <c r="T518" s="68"/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T518" s="20" t="s">
        <v>145</v>
      </c>
      <c r="AU518" s="20" t="s">
        <v>83</v>
      </c>
    </row>
    <row r="519" spans="1:65" s="13" customFormat="1" ht="11.25">
      <c r="B519" s="196"/>
      <c r="C519" s="197"/>
      <c r="D519" s="189" t="s">
        <v>147</v>
      </c>
      <c r="E519" s="198" t="s">
        <v>28</v>
      </c>
      <c r="F519" s="199" t="s">
        <v>724</v>
      </c>
      <c r="G519" s="197"/>
      <c r="H519" s="200">
        <v>19.8</v>
      </c>
      <c r="I519" s="201"/>
      <c r="J519" s="197"/>
      <c r="K519" s="197"/>
      <c r="L519" s="202"/>
      <c r="M519" s="203"/>
      <c r="N519" s="204"/>
      <c r="O519" s="204"/>
      <c r="P519" s="204"/>
      <c r="Q519" s="204"/>
      <c r="R519" s="204"/>
      <c r="S519" s="204"/>
      <c r="T519" s="205"/>
      <c r="AT519" s="206" t="s">
        <v>147</v>
      </c>
      <c r="AU519" s="206" t="s">
        <v>83</v>
      </c>
      <c r="AV519" s="13" t="s">
        <v>83</v>
      </c>
      <c r="AW519" s="13" t="s">
        <v>35</v>
      </c>
      <c r="AX519" s="13" t="s">
        <v>81</v>
      </c>
      <c r="AY519" s="206" t="s">
        <v>134</v>
      </c>
    </row>
    <row r="520" spans="1:65" s="2" customFormat="1" ht="24.2" customHeight="1">
      <c r="A520" s="37"/>
      <c r="B520" s="38"/>
      <c r="C520" s="176">
        <v>92</v>
      </c>
      <c r="D520" s="176" t="s">
        <v>136</v>
      </c>
      <c r="E520" s="177" t="s">
        <v>725</v>
      </c>
      <c r="F520" s="178" t="s">
        <v>726</v>
      </c>
      <c r="G520" s="179" t="s">
        <v>303</v>
      </c>
      <c r="H520" s="180">
        <v>19.8</v>
      </c>
      <c r="I520" s="181"/>
      <c r="J520" s="182">
        <f>ROUND(I520*H520,2)</f>
        <v>0</v>
      </c>
      <c r="K520" s="178" t="s">
        <v>140</v>
      </c>
      <c r="L520" s="42"/>
      <c r="M520" s="183" t="s">
        <v>28</v>
      </c>
      <c r="N520" s="184" t="s">
        <v>44</v>
      </c>
      <c r="O520" s="67"/>
      <c r="P520" s="185">
        <f>O520*H520</f>
        <v>0</v>
      </c>
      <c r="Q520" s="185">
        <v>1.2999999999999999E-4</v>
      </c>
      <c r="R520" s="185">
        <f>Q520*H520</f>
        <v>2.5739999999999999E-3</v>
      </c>
      <c r="S520" s="185">
        <v>0</v>
      </c>
      <c r="T520" s="186">
        <f>S520*H520</f>
        <v>0</v>
      </c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R520" s="187" t="s">
        <v>141</v>
      </c>
      <c r="AT520" s="187" t="s">
        <v>136</v>
      </c>
      <c r="AU520" s="187" t="s">
        <v>83</v>
      </c>
      <c r="AY520" s="20" t="s">
        <v>134</v>
      </c>
      <c r="BE520" s="188">
        <f>IF(N520="základní",J520,0)</f>
        <v>0</v>
      </c>
      <c r="BF520" s="188">
        <f>IF(N520="snížená",J520,0)</f>
        <v>0</v>
      </c>
      <c r="BG520" s="188">
        <f>IF(N520="zákl. přenesená",J520,0)</f>
        <v>0</v>
      </c>
      <c r="BH520" s="188">
        <f>IF(N520="sníž. přenesená",J520,0)</f>
        <v>0</v>
      </c>
      <c r="BI520" s="188">
        <f>IF(N520="nulová",J520,0)</f>
        <v>0</v>
      </c>
      <c r="BJ520" s="20" t="s">
        <v>81</v>
      </c>
      <c r="BK520" s="188">
        <f>ROUND(I520*H520,2)</f>
        <v>0</v>
      </c>
      <c r="BL520" s="20" t="s">
        <v>141</v>
      </c>
      <c r="BM520" s="187" t="s">
        <v>727</v>
      </c>
    </row>
    <row r="521" spans="1:65" s="2" customFormat="1" ht="19.5">
      <c r="A521" s="37"/>
      <c r="B521" s="38"/>
      <c r="C521" s="39"/>
      <c r="D521" s="189" t="s">
        <v>143</v>
      </c>
      <c r="E521" s="39"/>
      <c r="F521" s="190" t="s">
        <v>728</v>
      </c>
      <c r="G521" s="39"/>
      <c r="H521" s="39"/>
      <c r="I521" s="191"/>
      <c r="J521" s="39"/>
      <c r="K521" s="39"/>
      <c r="L521" s="42"/>
      <c r="M521" s="192"/>
      <c r="N521" s="193"/>
      <c r="O521" s="67"/>
      <c r="P521" s="67"/>
      <c r="Q521" s="67"/>
      <c r="R521" s="67"/>
      <c r="S521" s="67"/>
      <c r="T521" s="68"/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T521" s="20" t="s">
        <v>143</v>
      </c>
      <c r="AU521" s="20" t="s">
        <v>83</v>
      </c>
    </row>
    <row r="522" spans="1:65" s="2" customFormat="1" ht="11.25">
      <c r="A522" s="37"/>
      <c r="B522" s="38"/>
      <c r="C522" s="39"/>
      <c r="D522" s="194" t="s">
        <v>145</v>
      </c>
      <c r="E522" s="39"/>
      <c r="F522" s="195" t="s">
        <v>729</v>
      </c>
      <c r="G522" s="39"/>
      <c r="H522" s="39"/>
      <c r="I522" s="191"/>
      <c r="J522" s="39"/>
      <c r="K522" s="39"/>
      <c r="L522" s="42"/>
      <c r="M522" s="192"/>
      <c r="N522" s="193"/>
      <c r="O522" s="67"/>
      <c r="P522" s="67"/>
      <c r="Q522" s="67"/>
      <c r="R522" s="67"/>
      <c r="S522" s="67"/>
      <c r="T522" s="68"/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T522" s="20" t="s">
        <v>145</v>
      </c>
      <c r="AU522" s="20" t="s">
        <v>83</v>
      </c>
    </row>
    <row r="523" spans="1:65" s="13" customFormat="1" ht="11.25">
      <c r="B523" s="196"/>
      <c r="C523" s="197"/>
      <c r="D523" s="189" t="s">
        <v>147</v>
      </c>
      <c r="E523" s="198" t="s">
        <v>28</v>
      </c>
      <c r="F523" s="199" t="s">
        <v>724</v>
      </c>
      <c r="G523" s="197"/>
      <c r="H523" s="200">
        <v>19.8</v>
      </c>
      <c r="I523" s="201"/>
      <c r="J523" s="197"/>
      <c r="K523" s="197"/>
      <c r="L523" s="202"/>
      <c r="M523" s="203"/>
      <c r="N523" s="204"/>
      <c r="O523" s="204"/>
      <c r="P523" s="204"/>
      <c r="Q523" s="204"/>
      <c r="R523" s="204"/>
      <c r="S523" s="204"/>
      <c r="T523" s="205"/>
      <c r="AT523" s="206" t="s">
        <v>147</v>
      </c>
      <c r="AU523" s="206" t="s">
        <v>83</v>
      </c>
      <c r="AV523" s="13" t="s">
        <v>83</v>
      </c>
      <c r="AW523" s="13" t="s">
        <v>35</v>
      </c>
      <c r="AX523" s="13" t="s">
        <v>81</v>
      </c>
      <c r="AY523" s="206" t="s">
        <v>134</v>
      </c>
    </row>
    <row r="524" spans="1:65" s="2" customFormat="1" ht="24.2" customHeight="1">
      <c r="A524" s="37"/>
      <c r="B524" s="38"/>
      <c r="C524" s="176">
        <v>93</v>
      </c>
      <c r="D524" s="176" t="s">
        <v>136</v>
      </c>
      <c r="E524" s="177" t="s">
        <v>731</v>
      </c>
      <c r="F524" s="178" t="s">
        <v>732</v>
      </c>
      <c r="G524" s="179" t="s">
        <v>303</v>
      </c>
      <c r="H524" s="180">
        <v>19.899999999999999</v>
      </c>
      <c r="I524" s="181"/>
      <c r="J524" s="182">
        <f>ROUND(I524*H524,2)</f>
        <v>0</v>
      </c>
      <c r="K524" s="178" t="s">
        <v>140</v>
      </c>
      <c r="L524" s="42"/>
      <c r="M524" s="183" t="s">
        <v>28</v>
      </c>
      <c r="N524" s="184" t="s">
        <v>44</v>
      </c>
      <c r="O524" s="67"/>
      <c r="P524" s="185">
        <f>O524*H524</f>
        <v>0</v>
      </c>
      <c r="Q524" s="185">
        <v>1.3999999999999999E-4</v>
      </c>
      <c r="R524" s="185">
        <f>Q524*H524</f>
        <v>2.7859999999999994E-3</v>
      </c>
      <c r="S524" s="185">
        <v>0</v>
      </c>
      <c r="T524" s="186">
        <f>S524*H524</f>
        <v>0</v>
      </c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R524" s="187" t="s">
        <v>141</v>
      </c>
      <c r="AT524" s="187" t="s">
        <v>136</v>
      </c>
      <c r="AU524" s="187" t="s">
        <v>83</v>
      </c>
      <c r="AY524" s="20" t="s">
        <v>134</v>
      </c>
      <c r="BE524" s="188">
        <f>IF(N524="základní",J524,0)</f>
        <v>0</v>
      </c>
      <c r="BF524" s="188">
        <f>IF(N524="snížená",J524,0)</f>
        <v>0</v>
      </c>
      <c r="BG524" s="188">
        <f>IF(N524="zákl. přenesená",J524,0)</f>
        <v>0</v>
      </c>
      <c r="BH524" s="188">
        <f>IF(N524="sníž. přenesená",J524,0)</f>
        <v>0</v>
      </c>
      <c r="BI524" s="188">
        <f>IF(N524="nulová",J524,0)</f>
        <v>0</v>
      </c>
      <c r="BJ524" s="20" t="s">
        <v>81</v>
      </c>
      <c r="BK524" s="188">
        <f>ROUND(I524*H524,2)</f>
        <v>0</v>
      </c>
      <c r="BL524" s="20" t="s">
        <v>141</v>
      </c>
      <c r="BM524" s="187" t="s">
        <v>733</v>
      </c>
    </row>
    <row r="525" spans="1:65" s="2" customFormat="1" ht="19.5">
      <c r="A525" s="37"/>
      <c r="B525" s="38"/>
      <c r="C525" s="39"/>
      <c r="D525" s="189" t="s">
        <v>143</v>
      </c>
      <c r="E525" s="39"/>
      <c r="F525" s="190" t="s">
        <v>734</v>
      </c>
      <c r="G525" s="39"/>
      <c r="H525" s="39"/>
      <c r="I525" s="191"/>
      <c r="J525" s="39"/>
      <c r="K525" s="39"/>
      <c r="L525" s="42"/>
      <c r="M525" s="192"/>
      <c r="N525" s="193"/>
      <c r="O525" s="67"/>
      <c r="P525" s="67"/>
      <c r="Q525" s="67"/>
      <c r="R525" s="67"/>
      <c r="S525" s="67"/>
      <c r="T525" s="68"/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T525" s="20" t="s">
        <v>143</v>
      </c>
      <c r="AU525" s="20" t="s">
        <v>83</v>
      </c>
    </row>
    <row r="526" spans="1:65" s="2" customFormat="1" ht="11.25">
      <c r="A526" s="37"/>
      <c r="B526" s="38"/>
      <c r="C526" s="39"/>
      <c r="D526" s="194" t="s">
        <v>145</v>
      </c>
      <c r="E526" s="39"/>
      <c r="F526" s="195" t="s">
        <v>735</v>
      </c>
      <c r="G526" s="39"/>
      <c r="H526" s="39"/>
      <c r="I526" s="191"/>
      <c r="J526" s="39"/>
      <c r="K526" s="39"/>
      <c r="L526" s="42"/>
      <c r="M526" s="192"/>
      <c r="N526" s="193"/>
      <c r="O526" s="67"/>
      <c r="P526" s="67"/>
      <c r="Q526" s="67"/>
      <c r="R526" s="67"/>
      <c r="S526" s="67"/>
      <c r="T526" s="68"/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T526" s="20" t="s">
        <v>145</v>
      </c>
      <c r="AU526" s="20" t="s">
        <v>83</v>
      </c>
    </row>
    <row r="527" spans="1:65" s="13" customFormat="1" ht="11.25">
      <c r="B527" s="196"/>
      <c r="C527" s="197"/>
      <c r="D527" s="189" t="s">
        <v>147</v>
      </c>
      <c r="E527" s="198" t="s">
        <v>28</v>
      </c>
      <c r="F527" s="199" t="s">
        <v>736</v>
      </c>
      <c r="G527" s="197"/>
      <c r="H527" s="200">
        <v>19.899999999999999</v>
      </c>
      <c r="I527" s="201"/>
      <c r="J527" s="197"/>
      <c r="K527" s="197"/>
      <c r="L527" s="202"/>
      <c r="M527" s="203"/>
      <c r="N527" s="204"/>
      <c r="O527" s="204"/>
      <c r="P527" s="204"/>
      <c r="Q527" s="204"/>
      <c r="R527" s="204"/>
      <c r="S527" s="204"/>
      <c r="T527" s="205"/>
      <c r="AT527" s="206" t="s">
        <v>147</v>
      </c>
      <c r="AU527" s="206" t="s">
        <v>83</v>
      </c>
      <c r="AV527" s="13" t="s">
        <v>83</v>
      </c>
      <c r="AW527" s="13" t="s">
        <v>35</v>
      </c>
      <c r="AX527" s="13" t="s">
        <v>81</v>
      </c>
      <c r="AY527" s="206" t="s">
        <v>134</v>
      </c>
    </row>
    <row r="528" spans="1:65" s="2" customFormat="1" ht="16.5" customHeight="1">
      <c r="A528" s="37"/>
      <c r="B528" s="38"/>
      <c r="C528" s="176">
        <v>94</v>
      </c>
      <c r="D528" s="176" t="s">
        <v>136</v>
      </c>
      <c r="E528" s="177" t="s">
        <v>737</v>
      </c>
      <c r="F528" s="178" t="s">
        <v>738</v>
      </c>
      <c r="G528" s="179" t="s">
        <v>303</v>
      </c>
      <c r="H528" s="180">
        <v>19.8</v>
      </c>
      <c r="I528" s="181"/>
      <c r="J528" s="182">
        <f>ROUND(I528*H528,2)</f>
        <v>0</v>
      </c>
      <c r="K528" s="178" t="s">
        <v>140</v>
      </c>
      <c r="L528" s="42"/>
      <c r="M528" s="183" t="s">
        <v>28</v>
      </c>
      <c r="N528" s="184" t="s">
        <v>44</v>
      </c>
      <c r="O528" s="67"/>
      <c r="P528" s="185">
        <f>O528*H528</f>
        <v>0</v>
      </c>
      <c r="Q528" s="185">
        <v>0</v>
      </c>
      <c r="R528" s="185">
        <f>Q528*H528</f>
        <v>0</v>
      </c>
      <c r="S528" s="185">
        <v>0</v>
      </c>
      <c r="T528" s="186">
        <f>S528*H528</f>
        <v>0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187" t="s">
        <v>141</v>
      </c>
      <c r="AT528" s="187" t="s">
        <v>136</v>
      </c>
      <c r="AU528" s="187" t="s">
        <v>83</v>
      </c>
      <c r="AY528" s="20" t="s">
        <v>134</v>
      </c>
      <c r="BE528" s="188">
        <f>IF(N528="základní",J528,0)</f>
        <v>0</v>
      </c>
      <c r="BF528" s="188">
        <f>IF(N528="snížená",J528,0)</f>
        <v>0</v>
      </c>
      <c r="BG528" s="188">
        <f>IF(N528="zákl. přenesená",J528,0)</f>
        <v>0</v>
      </c>
      <c r="BH528" s="188">
        <f>IF(N528="sníž. přenesená",J528,0)</f>
        <v>0</v>
      </c>
      <c r="BI528" s="188">
        <f>IF(N528="nulová",J528,0)</f>
        <v>0</v>
      </c>
      <c r="BJ528" s="20" t="s">
        <v>81</v>
      </c>
      <c r="BK528" s="188">
        <f>ROUND(I528*H528,2)</f>
        <v>0</v>
      </c>
      <c r="BL528" s="20" t="s">
        <v>141</v>
      </c>
      <c r="BM528" s="187" t="s">
        <v>739</v>
      </c>
    </row>
    <row r="529" spans="1:65" s="2" customFormat="1" ht="19.5">
      <c r="A529" s="37"/>
      <c r="B529" s="38"/>
      <c r="C529" s="39"/>
      <c r="D529" s="189" t="s">
        <v>143</v>
      </c>
      <c r="E529" s="39"/>
      <c r="F529" s="190" t="s">
        <v>740</v>
      </c>
      <c r="G529" s="39"/>
      <c r="H529" s="39"/>
      <c r="I529" s="191"/>
      <c r="J529" s="39"/>
      <c r="K529" s="39"/>
      <c r="L529" s="42"/>
      <c r="M529" s="192"/>
      <c r="N529" s="193"/>
      <c r="O529" s="67"/>
      <c r="P529" s="67"/>
      <c r="Q529" s="67"/>
      <c r="R529" s="67"/>
      <c r="S529" s="67"/>
      <c r="T529" s="68"/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T529" s="20" t="s">
        <v>143</v>
      </c>
      <c r="AU529" s="20" t="s">
        <v>83</v>
      </c>
    </row>
    <row r="530" spans="1:65" s="2" customFormat="1" ht="11.25">
      <c r="A530" s="37"/>
      <c r="B530" s="38"/>
      <c r="C530" s="39"/>
      <c r="D530" s="194" t="s">
        <v>145</v>
      </c>
      <c r="E530" s="39"/>
      <c r="F530" s="195" t="s">
        <v>741</v>
      </c>
      <c r="G530" s="39"/>
      <c r="H530" s="39"/>
      <c r="I530" s="191"/>
      <c r="J530" s="39"/>
      <c r="K530" s="39"/>
      <c r="L530" s="42"/>
      <c r="M530" s="192"/>
      <c r="N530" s="193"/>
      <c r="O530" s="67"/>
      <c r="P530" s="67"/>
      <c r="Q530" s="67"/>
      <c r="R530" s="67"/>
      <c r="S530" s="67"/>
      <c r="T530" s="68"/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T530" s="20" t="s">
        <v>145</v>
      </c>
      <c r="AU530" s="20" t="s">
        <v>83</v>
      </c>
    </row>
    <row r="531" spans="1:65" s="13" customFormat="1" ht="11.25">
      <c r="B531" s="196"/>
      <c r="C531" s="197"/>
      <c r="D531" s="189" t="s">
        <v>147</v>
      </c>
      <c r="E531" s="198" t="s">
        <v>28</v>
      </c>
      <c r="F531" s="199" t="s">
        <v>724</v>
      </c>
      <c r="G531" s="197"/>
      <c r="H531" s="200">
        <v>19.8</v>
      </c>
      <c r="I531" s="201"/>
      <c r="J531" s="197"/>
      <c r="K531" s="197"/>
      <c r="L531" s="202"/>
      <c r="M531" s="203"/>
      <c r="N531" s="204"/>
      <c r="O531" s="204"/>
      <c r="P531" s="204"/>
      <c r="Q531" s="204"/>
      <c r="R531" s="204"/>
      <c r="S531" s="204"/>
      <c r="T531" s="205"/>
      <c r="AT531" s="206" t="s">
        <v>147</v>
      </c>
      <c r="AU531" s="206" t="s">
        <v>83</v>
      </c>
      <c r="AV531" s="13" t="s">
        <v>83</v>
      </c>
      <c r="AW531" s="13" t="s">
        <v>35</v>
      </c>
      <c r="AX531" s="13" t="s">
        <v>81</v>
      </c>
      <c r="AY531" s="206" t="s">
        <v>134</v>
      </c>
    </row>
    <row r="532" spans="1:65" s="2" customFormat="1" ht="33" customHeight="1">
      <c r="A532" s="37"/>
      <c r="B532" s="38"/>
      <c r="C532" s="176">
        <v>95</v>
      </c>
      <c r="D532" s="176" t="s">
        <v>136</v>
      </c>
      <c r="E532" s="177" t="s">
        <v>743</v>
      </c>
      <c r="F532" s="178" t="s">
        <v>744</v>
      </c>
      <c r="G532" s="179" t="s">
        <v>303</v>
      </c>
      <c r="H532" s="180">
        <v>532.79999999999995</v>
      </c>
      <c r="I532" s="181"/>
      <c r="J532" s="182">
        <f>ROUND(I532*H532,2)</f>
        <v>0</v>
      </c>
      <c r="K532" s="178" t="s">
        <v>140</v>
      </c>
      <c r="L532" s="42"/>
      <c r="M532" s="183" t="s">
        <v>28</v>
      </c>
      <c r="N532" s="184" t="s">
        <v>44</v>
      </c>
      <c r="O532" s="67"/>
      <c r="P532" s="185">
        <f>O532*H532</f>
        <v>0</v>
      </c>
      <c r="Q532" s="185">
        <v>0.14041999999999999</v>
      </c>
      <c r="R532" s="185">
        <f>Q532*H532</f>
        <v>74.815775999999985</v>
      </c>
      <c r="S532" s="185">
        <v>0</v>
      </c>
      <c r="T532" s="186">
        <f>S532*H532</f>
        <v>0</v>
      </c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R532" s="187" t="s">
        <v>141</v>
      </c>
      <c r="AT532" s="187" t="s">
        <v>136</v>
      </c>
      <c r="AU532" s="187" t="s">
        <v>83</v>
      </c>
      <c r="AY532" s="20" t="s">
        <v>134</v>
      </c>
      <c r="BE532" s="188">
        <f>IF(N532="základní",J532,0)</f>
        <v>0</v>
      </c>
      <c r="BF532" s="188">
        <f>IF(N532="snížená",J532,0)</f>
        <v>0</v>
      </c>
      <c r="BG532" s="188">
        <f>IF(N532="zákl. přenesená",J532,0)</f>
        <v>0</v>
      </c>
      <c r="BH532" s="188">
        <f>IF(N532="sníž. přenesená",J532,0)</f>
        <v>0</v>
      </c>
      <c r="BI532" s="188">
        <f>IF(N532="nulová",J532,0)</f>
        <v>0</v>
      </c>
      <c r="BJ532" s="20" t="s">
        <v>81</v>
      </c>
      <c r="BK532" s="188">
        <f>ROUND(I532*H532,2)</f>
        <v>0</v>
      </c>
      <c r="BL532" s="20" t="s">
        <v>141</v>
      </c>
      <c r="BM532" s="187" t="s">
        <v>745</v>
      </c>
    </row>
    <row r="533" spans="1:65" s="2" customFormat="1" ht="29.25">
      <c r="A533" s="37"/>
      <c r="B533" s="38"/>
      <c r="C533" s="39"/>
      <c r="D533" s="189" t="s">
        <v>143</v>
      </c>
      <c r="E533" s="39"/>
      <c r="F533" s="190" t="s">
        <v>746</v>
      </c>
      <c r="G533" s="39"/>
      <c r="H533" s="39"/>
      <c r="I533" s="191"/>
      <c r="J533" s="39"/>
      <c r="K533" s="39"/>
      <c r="L533" s="42"/>
      <c r="M533" s="192"/>
      <c r="N533" s="193"/>
      <c r="O533" s="67"/>
      <c r="P533" s="67"/>
      <c r="Q533" s="67"/>
      <c r="R533" s="67"/>
      <c r="S533" s="67"/>
      <c r="T533" s="68"/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T533" s="20" t="s">
        <v>143</v>
      </c>
      <c r="AU533" s="20" t="s">
        <v>83</v>
      </c>
    </row>
    <row r="534" spans="1:65" s="2" customFormat="1" ht="11.25">
      <c r="A534" s="37"/>
      <c r="B534" s="38"/>
      <c r="C534" s="39"/>
      <c r="D534" s="194" t="s">
        <v>145</v>
      </c>
      <c r="E534" s="39"/>
      <c r="F534" s="195" t="s">
        <v>747</v>
      </c>
      <c r="G534" s="39"/>
      <c r="H534" s="39"/>
      <c r="I534" s="191"/>
      <c r="J534" s="39"/>
      <c r="K534" s="39"/>
      <c r="L534" s="42"/>
      <c r="M534" s="192"/>
      <c r="N534" s="193"/>
      <c r="O534" s="67"/>
      <c r="P534" s="67"/>
      <c r="Q534" s="67"/>
      <c r="R534" s="67"/>
      <c r="S534" s="67"/>
      <c r="T534" s="68"/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T534" s="20" t="s">
        <v>145</v>
      </c>
      <c r="AU534" s="20" t="s">
        <v>83</v>
      </c>
    </row>
    <row r="535" spans="1:65" s="13" customFormat="1" ht="11.25">
      <c r="B535" s="196"/>
      <c r="C535" s="197"/>
      <c r="D535" s="189" t="s">
        <v>147</v>
      </c>
      <c r="E535" s="198" t="s">
        <v>28</v>
      </c>
      <c r="F535" s="199" t="s">
        <v>748</v>
      </c>
      <c r="G535" s="197"/>
      <c r="H535" s="200">
        <v>532.79999999999995</v>
      </c>
      <c r="I535" s="201"/>
      <c r="J535" s="197"/>
      <c r="K535" s="197"/>
      <c r="L535" s="202"/>
      <c r="M535" s="203"/>
      <c r="N535" s="204"/>
      <c r="O535" s="204"/>
      <c r="P535" s="204"/>
      <c r="Q535" s="204"/>
      <c r="R535" s="204"/>
      <c r="S535" s="204"/>
      <c r="T535" s="205"/>
      <c r="AT535" s="206" t="s">
        <v>147</v>
      </c>
      <c r="AU535" s="206" t="s">
        <v>83</v>
      </c>
      <c r="AV535" s="13" t="s">
        <v>83</v>
      </c>
      <c r="AW535" s="13" t="s">
        <v>35</v>
      </c>
      <c r="AX535" s="13" t="s">
        <v>73</v>
      </c>
      <c r="AY535" s="206" t="s">
        <v>134</v>
      </c>
    </row>
    <row r="536" spans="1:65" s="14" customFormat="1" ht="11.25">
      <c r="B536" s="207"/>
      <c r="C536" s="208"/>
      <c r="D536" s="189" t="s">
        <v>147</v>
      </c>
      <c r="E536" s="209" t="s">
        <v>28</v>
      </c>
      <c r="F536" s="210" t="s">
        <v>149</v>
      </c>
      <c r="G536" s="208"/>
      <c r="H536" s="211">
        <v>532.79999999999995</v>
      </c>
      <c r="I536" s="212"/>
      <c r="J536" s="208"/>
      <c r="K536" s="208"/>
      <c r="L536" s="213"/>
      <c r="M536" s="214"/>
      <c r="N536" s="215"/>
      <c r="O536" s="215"/>
      <c r="P536" s="215"/>
      <c r="Q536" s="215"/>
      <c r="R536" s="215"/>
      <c r="S536" s="215"/>
      <c r="T536" s="216"/>
      <c r="AT536" s="217" t="s">
        <v>147</v>
      </c>
      <c r="AU536" s="217" t="s">
        <v>83</v>
      </c>
      <c r="AV536" s="14" t="s">
        <v>141</v>
      </c>
      <c r="AW536" s="14" t="s">
        <v>35</v>
      </c>
      <c r="AX536" s="14" t="s">
        <v>81</v>
      </c>
      <c r="AY536" s="217" t="s">
        <v>134</v>
      </c>
    </row>
    <row r="537" spans="1:65" s="2" customFormat="1" ht="16.5" customHeight="1">
      <c r="A537" s="37"/>
      <c r="B537" s="38"/>
      <c r="C537" s="240">
        <v>96</v>
      </c>
      <c r="D537" s="240" t="s">
        <v>234</v>
      </c>
      <c r="E537" s="241" t="s">
        <v>749</v>
      </c>
      <c r="F537" s="242" t="s">
        <v>750</v>
      </c>
      <c r="G537" s="243" t="s">
        <v>303</v>
      </c>
      <c r="H537" s="244">
        <v>503.47199999999998</v>
      </c>
      <c r="I537" s="245"/>
      <c r="J537" s="246">
        <f>ROUND(I537*H537,2)</f>
        <v>0</v>
      </c>
      <c r="K537" s="242" t="s">
        <v>140</v>
      </c>
      <c r="L537" s="247"/>
      <c r="M537" s="248" t="s">
        <v>28</v>
      </c>
      <c r="N537" s="249" t="s">
        <v>44</v>
      </c>
      <c r="O537" s="67"/>
      <c r="P537" s="185">
        <f>O537*H537</f>
        <v>0</v>
      </c>
      <c r="Q537" s="185">
        <v>4.4999999999999998E-2</v>
      </c>
      <c r="R537" s="185">
        <f>Q537*H537</f>
        <v>22.656239999999997</v>
      </c>
      <c r="S537" s="185">
        <v>0</v>
      </c>
      <c r="T537" s="186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187" t="s">
        <v>197</v>
      </c>
      <c r="AT537" s="187" t="s">
        <v>234</v>
      </c>
      <c r="AU537" s="187" t="s">
        <v>83</v>
      </c>
      <c r="AY537" s="20" t="s">
        <v>134</v>
      </c>
      <c r="BE537" s="188">
        <f>IF(N537="základní",J537,0)</f>
        <v>0</v>
      </c>
      <c r="BF537" s="188">
        <f>IF(N537="snížená",J537,0)</f>
        <v>0</v>
      </c>
      <c r="BG537" s="188">
        <f>IF(N537="zákl. přenesená",J537,0)</f>
        <v>0</v>
      </c>
      <c r="BH537" s="188">
        <f>IF(N537="sníž. přenesená",J537,0)</f>
        <v>0</v>
      </c>
      <c r="BI537" s="188">
        <f>IF(N537="nulová",J537,0)</f>
        <v>0</v>
      </c>
      <c r="BJ537" s="20" t="s">
        <v>81</v>
      </c>
      <c r="BK537" s="188">
        <f>ROUND(I537*H537,2)</f>
        <v>0</v>
      </c>
      <c r="BL537" s="20" t="s">
        <v>141</v>
      </c>
      <c r="BM537" s="187" t="s">
        <v>751</v>
      </c>
    </row>
    <row r="538" spans="1:65" s="2" customFormat="1" ht="11.25">
      <c r="A538" s="37"/>
      <c r="B538" s="38"/>
      <c r="C538" s="39"/>
      <c r="D538" s="189" t="s">
        <v>143</v>
      </c>
      <c r="E538" s="39"/>
      <c r="F538" s="190" t="s">
        <v>750</v>
      </c>
      <c r="G538" s="39"/>
      <c r="H538" s="39"/>
      <c r="I538" s="191"/>
      <c r="J538" s="39"/>
      <c r="K538" s="39"/>
      <c r="L538" s="42"/>
      <c r="M538" s="192"/>
      <c r="N538" s="193"/>
      <c r="O538" s="67"/>
      <c r="P538" s="67"/>
      <c r="Q538" s="67"/>
      <c r="R538" s="67"/>
      <c r="S538" s="67"/>
      <c r="T538" s="68"/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T538" s="20" t="s">
        <v>143</v>
      </c>
      <c r="AU538" s="20" t="s">
        <v>83</v>
      </c>
    </row>
    <row r="539" spans="1:65" s="13" customFormat="1" ht="11.25">
      <c r="B539" s="196"/>
      <c r="C539" s="197"/>
      <c r="D539" s="189" t="s">
        <v>147</v>
      </c>
      <c r="E539" s="198" t="s">
        <v>28</v>
      </c>
      <c r="F539" s="199" t="s">
        <v>752</v>
      </c>
      <c r="G539" s="197"/>
      <c r="H539" s="200">
        <v>493.6</v>
      </c>
      <c r="I539" s="201"/>
      <c r="J539" s="197"/>
      <c r="K539" s="197"/>
      <c r="L539" s="202"/>
      <c r="M539" s="203"/>
      <c r="N539" s="204"/>
      <c r="O539" s="204"/>
      <c r="P539" s="204"/>
      <c r="Q539" s="204"/>
      <c r="R539" s="204"/>
      <c r="S539" s="204"/>
      <c r="T539" s="205"/>
      <c r="AT539" s="206" t="s">
        <v>147</v>
      </c>
      <c r="AU539" s="206" t="s">
        <v>83</v>
      </c>
      <c r="AV539" s="13" t="s">
        <v>83</v>
      </c>
      <c r="AW539" s="13" t="s">
        <v>35</v>
      </c>
      <c r="AX539" s="13" t="s">
        <v>73</v>
      </c>
      <c r="AY539" s="206" t="s">
        <v>134</v>
      </c>
    </row>
    <row r="540" spans="1:65" s="14" customFormat="1" ht="11.25">
      <c r="B540" s="207"/>
      <c r="C540" s="208"/>
      <c r="D540" s="189" t="s">
        <v>147</v>
      </c>
      <c r="E540" s="209" t="s">
        <v>28</v>
      </c>
      <c r="F540" s="210" t="s">
        <v>149</v>
      </c>
      <c r="G540" s="208"/>
      <c r="H540" s="211">
        <v>493.6</v>
      </c>
      <c r="I540" s="212"/>
      <c r="J540" s="208"/>
      <c r="K540" s="208"/>
      <c r="L540" s="213"/>
      <c r="M540" s="214"/>
      <c r="N540" s="215"/>
      <c r="O540" s="215"/>
      <c r="P540" s="215"/>
      <c r="Q540" s="215"/>
      <c r="R540" s="215"/>
      <c r="S540" s="215"/>
      <c r="T540" s="216"/>
      <c r="AT540" s="217" t="s">
        <v>147</v>
      </c>
      <c r="AU540" s="217" t="s">
        <v>83</v>
      </c>
      <c r="AV540" s="14" t="s">
        <v>141</v>
      </c>
      <c r="AW540" s="14" t="s">
        <v>35</v>
      </c>
      <c r="AX540" s="14" t="s">
        <v>81</v>
      </c>
      <c r="AY540" s="217" t="s">
        <v>134</v>
      </c>
    </row>
    <row r="541" spans="1:65" s="13" customFormat="1" ht="11.25">
      <c r="B541" s="196"/>
      <c r="C541" s="197"/>
      <c r="D541" s="189" t="s">
        <v>147</v>
      </c>
      <c r="E541" s="197"/>
      <c r="F541" s="199" t="s">
        <v>753</v>
      </c>
      <c r="G541" s="197"/>
      <c r="H541" s="200">
        <v>503.47199999999998</v>
      </c>
      <c r="I541" s="201"/>
      <c r="J541" s="197"/>
      <c r="K541" s="197"/>
      <c r="L541" s="202"/>
      <c r="M541" s="203"/>
      <c r="N541" s="204"/>
      <c r="O541" s="204"/>
      <c r="P541" s="204"/>
      <c r="Q541" s="204"/>
      <c r="R541" s="204"/>
      <c r="S541" s="204"/>
      <c r="T541" s="205"/>
      <c r="AT541" s="206" t="s">
        <v>147</v>
      </c>
      <c r="AU541" s="206" t="s">
        <v>83</v>
      </c>
      <c r="AV541" s="13" t="s">
        <v>83</v>
      </c>
      <c r="AW541" s="13" t="s">
        <v>4</v>
      </c>
      <c r="AX541" s="13" t="s">
        <v>81</v>
      </c>
      <c r="AY541" s="206" t="s">
        <v>134</v>
      </c>
    </row>
    <row r="542" spans="1:65" s="2" customFormat="1" ht="16.5" customHeight="1">
      <c r="A542" s="37"/>
      <c r="B542" s="38"/>
      <c r="C542" s="240">
        <v>97</v>
      </c>
      <c r="D542" s="240" t="s">
        <v>234</v>
      </c>
      <c r="E542" s="241" t="s">
        <v>755</v>
      </c>
      <c r="F542" s="242" t="s">
        <v>756</v>
      </c>
      <c r="G542" s="243" t="s">
        <v>303</v>
      </c>
      <c r="H542" s="244">
        <v>35.496000000000002</v>
      </c>
      <c r="I542" s="245"/>
      <c r="J542" s="246">
        <f>ROUND(I542*H542,2)</f>
        <v>0</v>
      </c>
      <c r="K542" s="242" t="s">
        <v>140</v>
      </c>
      <c r="L542" s="247"/>
      <c r="M542" s="248" t="s">
        <v>28</v>
      </c>
      <c r="N542" s="249" t="s">
        <v>44</v>
      </c>
      <c r="O542" s="67"/>
      <c r="P542" s="185">
        <f>O542*H542</f>
        <v>0</v>
      </c>
      <c r="Q542" s="185">
        <v>5.6120000000000003E-2</v>
      </c>
      <c r="R542" s="185">
        <f>Q542*H542</f>
        <v>1.9920355200000002</v>
      </c>
      <c r="S542" s="185">
        <v>0</v>
      </c>
      <c r="T542" s="186">
        <f>S542*H542</f>
        <v>0</v>
      </c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R542" s="187" t="s">
        <v>197</v>
      </c>
      <c r="AT542" s="187" t="s">
        <v>234</v>
      </c>
      <c r="AU542" s="187" t="s">
        <v>83</v>
      </c>
      <c r="AY542" s="20" t="s">
        <v>134</v>
      </c>
      <c r="BE542" s="188">
        <f>IF(N542="základní",J542,0)</f>
        <v>0</v>
      </c>
      <c r="BF542" s="188">
        <f>IF(N542="snížená",J542,0)</f>
        <v>0</v>
      </c>
      <c r="BG542" s="188">
        <f>IF(N542="zákl. přenesená",J542,0)</f>
        <v>0</v>
      </c>
      <c r="BH542" s="188">
        <f>IF(N542="sníž. přenesená",J542,0)</f>
        <v>0</v>
      </c>
      <c r="BI542" s="188">
        <f>IF(N542="nulová",J542,0)</f>
        <v>0</v>
      </c>
      <c r="BJ542" s="20" t="s">
        <v>81</v>
      </c>
      <c r="BK542" s="188">
        <f>ROUND(I542*H542,2)</f>
        <v>0</v>
      </c>
      <c r="BL542" s="20" t="s">
        <v>141</v>
      </c>
      <c r="BM542" s="187" t="s">
        <v>757</v>
      </c>
    </row>
    <row r="543" spans="1:65" s="2" customFormat="1" ht="11.25">
      <c r="A543" s="37"/>
      <c r="B543" s="38"/>
      <c r="C543" s="39"/>
      <c r="D543" s="189" t="s">
        <v>143</v>
      </c>
      <c r="E543" s="39"/>
      <c r="F543" s="190" t="s">
        <v>756</v>
      </c>
      <c r="G543" s="39"/>
      <c r="H543" s="39"/>
      <c r="I543" s="191"/>
      <c r="J543" s="39"/>
      <c r="K543" s="39"/>
      <c r="L543" s="42"/>
      <c r="M543" s="192"/>
      <c r="N543" s="193"/>
      <c r="O543" s="67"/>
      <c r="P543" s="67"/>
      <c r="Q543" s="67"/>
      <c r="R543" s="67"/>
      <c r="S543" s="67"/>
      <c r="T543" s="68"/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T543" s="20" t="s">
        <v>143</v>
      </c>
      <c r="AU543" s="20" t="s">
        <v>83</v>
      </c>
    </row>
    <row r="544" spans="1:65" s="13" customFormat="1" ht="11.25">
      <c r="B544" s="196"/>
      <c r="C544" s="197"/>
      <c r="D544" s="189" t="s">
        <v>147</v>
      </c>
      <c r="E544" s="198" t="s">
        <v>28</v>
      </c>
      <c r="F544" s="199" t="s">
        <v>758</v>
      </c>
      <c r="G544" s="197"/>
      <c r="H544" s="200">
        <v>34.799999999999997</v>
      </c>
      <c r="I544" s="201"/>
      <c r="J544" s="197"/>
      <c r="K544" s="197"/>
      <c r="L544" s="202"/>
      <c r="M544" s="203"/>
      <c r="N544" s="204"/>
      <c r="O544" s="204"/>
      <c r="P544" s="204"/>
      <c r="Q544" s="204"/>
      <c r="R544" s="204"/>
      <c r="S544" s="204"/>
      <c r="T544" s="205"/>
      <c r="AT544" s="206" t="s">
        <v>147</v>
      </c>
      <c r="AU544" s="206" t="s">
        <v>83</v>
      </c>
      <c r="AV544" s="13" t="s">
        <v>83</v>
      </c>
      <c r="AW544" s="13" t="s">
        <v>35</v>
      </c>
      <c r="AX544" s="13" t="s">
        <v>73</v>
      </c>
      <c r="AY544" s="206" t="s">
        <v>134</v>
      </c>
    </row>
    <row r="545" spans="1:65" s="14" customFormat="1" ht="11.25">
      <c r="B545" s="207"/>
      <c r="C545" s="208"/>
      <c r="D545" s="189" t="s">
        <v>147</v>
      </c>
      <c r="E545" s="209" t="s">
        <v>28</v>
      </c>
      <c r="F545" s="210" t="s">
        <v>149</v>
      </c>
      <c r="G545" s="208"/>
      <c r="H545" s="211">
        <v>34.799999999999997</v>
      </c>
      <c r="I545" s="212"/>
      <c r="J545" s="208"/>
      <c r="K545" s="208"/>
      <c r="L545" s="213"/>
      <c r="M545" s="214"/>
      <c r="N545" s="215"/>
      <c r="O545" s="215"/>
      <c r="P545" s="215"/>
      <c r="Q545" s="215"/>
      <c r="R545" s="215"/>
      <c r="S545" s="215"/>
      <c r="T545" s="216"/>
      <c r="AT545" s="217" t="s">
        <v>147</v>
      </c>
      <c r="AU545" s="217" t="s">
        <v>83</v>
      </c>
      <c r="AV545" s="14" t="s">
        <v>141</v>
      </c>
      <c r="AW545" s="14" t="s">
        <v>35</v>
      </c>
      <c r="AX545" s="14" t="s">
        <v>81</v>
      </c>
      <c r="AY545" s="217" t="s">
        <v>134</v>
      </c>
    </row>
    <row r="546" spans="1:65" s="13" customFormat="1" ht="11.25">
      <c r="B546" s="196"/>
      <c r="C546" s="197"/>
      <c r="D546" s="189" t="s">
        <v>147</v>
      </c>
      <c r="E546" s="197"/>
      <c r="F546" s="199" t="s">
        <v>759</v>
      </c>
      <c r="G546" s="197"/>
      <c r="H546" s="200">
        <v>35.496000000000002</v>
      </c>
      <c r="I546" s="201"/>
      <c r="J546" s="197"/>
      <c r="K546" s="197"/>
      <c r="L546" s="202"/>
      <c r="M546" s="203"/>
      <c r="N546" s="204"/>
      <c r="O546" s="204"/>
      <c r="P546" s="204"/>
      <c r="Q546" s="204"/>
      <c r="R546" s="204"/>
      <c r="S546" s="204"/>
      <c r="T546" s="205"/>
      <c r="AT546" s="206" t="s">
        <v>147</v>
      </c>
      <c r="AU546" s="206" t="s">
        <v>83</v>
      </c>
      <c r="AV546" s="13" t="s">
        <v>83</v>
      </c>
      <c r="AW546" s="13" t="s">
        <v>4</v>
      </c>
      <c r="AX546" s="13" t="s">
        <v>81</v>
      </c>
      <c r="AY546" s="206" t="s">
        <v>134</v>
      </c>
    </row>
    <row r="547" spans="1:65" s="2" customFormat="1" ht="24.2" customHeight="1">
      <c r="A547" s="37"/>
      <c r="B547" s="38"/>
      <c r="C547" s="240">
        <v>98</v>
      </c>
      <c r="D547" s="240" t="s">
        <v>234</v>
      </c>
      <c r="E547" s="241" t="s">
        <v>760</v>
      </c>
      <c r="F547" s="242" t="s">
        <v>761</v>
      </c>
      <c r="G547" s="243" t="s">
        <v>299</v>
      </c>
      <c r="H547" s="244">
        <v>5.7539999999999996</v>
      </c>
      <c r="I547" s="245"/>
      <c r="J547" s="246">
        <f>ROUND(I547*H547,2)</f>
        <v>0</v>
      </c>
      <c r="K547" s="242" t="s">
        <v>28</v>
      </c>
      <c r="L547" s="247"/>
      <c r="M547" s="248" t="s">
        <v>28</v>
      </c>
      <c r="N547" s="249" t="s">
        <v>44</v>
      </c>
      <c r="O547" s="67"/>
      <c r="P547" s="185">
        <f>O547*H547</f>
        <v>0</v>
      </c>
      <c r="Q547" s="185">
        <v>3.7999999999999999E-2</v>
      </c>
      <c r="R547" s="185">
        <f>Q547*H547</f>
        <v>0.21865199999999999</v>
      </c>
      <c r="S547" s="185">
        <v>0</v>
      </c>
      <c r="T547" s="186">
        <f>S547*H547</f>
        <v>0</v>
      </c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R547" s="187" t="s">
        <v>197</v>
      </c>
      <c r="AT547" s="187" t="s">
        <v>234</v>
      </c>
      <c r="AU547" s="187" t="s">
        <v>83</v>
      </c>
      <c r="AY547" s="20" t="s">
        <v>134</v>
      </c>
      <c r="BE547" s="188">
        <f>IF(N547="základní",J547,0)</f>
        <v>0</v>
      </c>
      <c r="BF547" s="188">
        <f>IF(N547="snížená",J547,0)</f>
        <v>0</v>
      </c>
      <c r="BG547" s="188">
        <f>IF(N547="zákl. přenesená",J547,0)</f>
        <v>0</v>
      </c>
      <c r="BH547" s="188">
        <f>IF(N547="sníž. přenesená",J547,0)</f>
        <v>0</v>
      </c>
      <c r="BI547" s="188">
        <f>IF(N547="nulová",J547,0)</f>
        <v>0</v>
      </c>
      <c r="BJ547" s="20" t="s">
        <v>81</v>
      </c>
      <c r="BK547" s="188">
        <f>ROUND(I547*H547,2)</f>
        <v>0</v>
      </c>
      <c r="BL547" s="20" t="s">
        <v>141</v>
      </c>
      <c r="BM547" s="187" t="s">
        <v>762</v>
      </c>
    </row>
    <row r="548" spans="1:65" s="2" customFormat="1" ht="19.5">
      <c r="A548" s="37"/>
      <c r="B548" s="38"/>
      <c r="C548" s="39"/>
      <c r="D548" s="189" t="s">
        <v>143</v>
      </c>
      <c r="E548" s="39"/>
      <c r="F548" s="190" t="s">
        <v>763</v>
      </c>
      <c r="G548" s="39"/>
      <c r="H548" s="39"/>
      <c r="I548" s="191"/>
      <c r="J548" s="39"/>
      <c r="K548" s="39"/>
      <c r="L548" s="42"/>
      <c r="M548" s="192"/>
      <c r="N548" s="193"/>
      <c r="O548" s="67"/>
      <c r="P548" s="67"/>
      <c r="Q548" s="67"/>
      <c r="R548" s="67"/>
      <c r="S548" s="67"/>
      <c r="T548" s="68"/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T548" s="20" t="s">
        <v>143</v>
      </c>
      <c r="AU548" s="20" t="s">
        <v>83</v>
      </c>
    </row>
    <row r="549" spans="1:65" s="13" customFormat="1" ht="11.25">
      <c r="B549" s="196"/>
      <c r="C549" s="197"/>
      <c r="D549" s="189" t="s">
        <v>147</v>
      </c>
      <c r="E549" s="198" t="s">
        <v>28</v>
      </c>
      <c r="F549" s="199" t="s">
        <v>764</v>
      </c>
      <c r="G549" s="197"/>
      <c r="H549" s="200">
        <v>5.641</v>
      </c>
      <c r="I549" s="201"/>
      <c r="J549" s="197"/>
      <c r="K549" s="197"/>
      <c r="L549" s="202"/>
      <c r="M549" s="203"/>
      <c r="N549" s="204"/>
      <c r="O549" s="204"/>
      <c r="P549" s="204"/>
      <c r="Q549" s="204"/>
      <c r="R549" s="204"/>
      <c r="S549" s="204"/>
      <c r="T549" s="205"/>
      <c r="AT549" s="206" t="s">
        <v>147</v>
      </c>
      <c r="AU549" s="206" t="s">
        <v>83</v>
      </c>
      <c r="AV549" s="13" t="s">
        <v>83</v>
      </c>
      <c r="AW549" s="13" t="s">
        <v>35</v>
      </c>
      <c r="AX549" s="13" t="s">
        <v>81</v>
      </c>
      <c r="AY549" s="206" t="s">
        <v>134</v>
      </c>
    </row>
    <row r="550" spans="1:65" s="13" customFormat="1" ht="11.25">
      <c r="B550" s="196"/>
      <c r="C550" s="197"/>
      <c r="D550" s="189" t="s">
        <v>147</v>
      </c>
      <c r="E550" s="197"/>
      <c r="F550" s="199" t="s">
        <v>765</v>
      </c>
      <c r="G550" s="197"/>
      <c r="H550" s="200">
        <v>5.7539999999999996</v>
      </c>
      <c r="I550" s="201"/>
      <c r="J550" s="197"/>
      <c r="K550" s="197"/>
      <c r="L550" s="202"/>
      <c r="M550" s="203"/>
      <c r="N550" s="204"/>
      <c r="O550" s="204"/>
      <c r="P550" s="204"/>
      <c r="Q550" s="204"/>
      <c r="R550" s="204"/>
      <c r="S550" s="204"/>
      <c r="T550" s="205"/>
      <c r="AT550" s="206" t="s">
        <v>147</v>
      </c>
      <c r="AU550" s="206" t="s">
        <v>83</v>
      </c>
      <c r="AV550" s="13" t="s">
        <v>83</v>
      </c>
      <c r="AW550" s="13" t="s">
        <v>4</v>
      </c>
      <c r="AX550" s="13" t="s">
        <v>81</v>
      </c>
      <c r="AY550" s="206" t="s">
        <v>134</v>
      </c>
    </row>
    <row r="551" spans="1:65" s="2" customFormat="1" ht="24.2" customHeight="1">
      <c r="A551" s="37"/>
      <c r="B551" s="38"/>
      <c r="C551" s="176">
        <v>99</v>
      </c>
      <c r="D551" s="176" t="s">
        <v>136</v>
      </c>
      <c r="E551" s="177" t="s">
        <v>767</v>
      </c>
      <c r="F551" s="178" t="s">
        <v>768</v>
      </c>
      <c r="G551" s="179" t="s">
        <v>303</v>
      </c>
      <c r="H551" s="180">
        <v>673.42</v>
      </c>
      <c r="I551" s="181"/>
      <c r="J551" s="182">
        <f>ROUND(I551*H551,2)</f>
        <v>0</v>
      </c>
      <c r="K551" s="178" t="s">
        <v>140</v>
      </c>
      <c r="L551" s="42"/>
      <c r="M551" s="183" t="s">
        <v>28</v>
      </c>
      <c r="N551" s="184" t="s">
        <v>44</v>
      </c>
      <c r="O551" s="67"/>
      <c r="P551" s="185">
        <f>O551*H551</f>
        <v>0</v>
      </c>
      <c r="Q551" s="185">
        <v>0.18292</v>
      </c>
      <c r="R551" s="185">
        <f>Q551*H551</f>
        <v>123.18198639999999</v>
      </c>
      <c r="S551" s="185">
        <v>0</v>
      </c>
      <c r="T551" s="186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187" t="s">
        <v>141</v>
      </c>
      <c r="AT551" s="187" t="s">
        <v>136</v>
      </c>
      <c r="AU551" s="187" t="s">
        <v>83</v>
      </c>
      <c r="AY551" s="20" t="s">
        <v>134</v>
      </c>
      <c r="BE551" s="188">
        <f>IF(N551="základní",J551,0)</f>
        <v>0</v>
      </c>
      <c r="BF551" s="188">
        <f>IF(N551="snížená",J551,0)</f>
        <v>0</v>
      </c>
      <c r="BG551" s="188">
        <f>IF(N551="zákl. přenesená",J551,0)</f>
        <v>0</v>
      </c>
      <c r="BH551" s="188">
        <f>IF(N551="sníž. přenesená",J551,0)</f>
        <v>0</v>
      </c>
      <c r="BI551" s="188">
        <f>IF(N551="nulová",J551,0)</f>
        <v>0</v>
      </c>
      <c r="BJ551" s="20" t="s">
        <v>81</v>
      </c>
      <c r="BK551" s="188">
        <f>ROUND(I551*H551,2)</f>
        <v>0</v>
      </c>
      <c r="BL551" s="20" t="s">
        <v>141</v>
      </c>
      <c r="BM551" s="187" t="s">
        <v>769</v>
      </c>
    </row>
    <row r="552" spans="1:65" s="2" customFormat="1" ht="29.25">
      <c r="A552" s="37"/>
      <c r="B552" s="38"/>
      <c r="C552" s="39"/>
      <c r="D552" s="189" t="s">
        <v>143</v>
      </c>
      <c r="E552" s="39"/>
      <c r="F552" s="190" t="s">
        <v>770</v>
      </c>
      <c r="G552" s="39"/>
      <c r="H552" s="39"/>
      <c r="I552" s="191"/>
      <c r="J552" s="39"/>
      <c r="K552" s="39"/>
      <c r="L552" s="42"/>
      <c r="M552" s="192"/>
      <c r="N552" s="193"/>
      <c r="O552" s="67"/>
      <c r="P552" s="67"/>
      <c r="Q552" s="67"/>
      <c r="R552" s="67"/>
      <c r="S552" s="67"/>
      <c r="T552" s="68"/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T552" s="20" t="s">
        <v>143</v>
      </c>
      <c r="AU552" s="20" t="s">
        <v>83</v>
      </c>
    </row>
    <row r="553" spans="1:65" s="2" customFormat="1" ht="11.25">
      <c r="A553" s="37"/>
      <c r="B553" s="38"/>
      <c r="C553" s="39"/>
      <c r="D553" s="194" t="s">
        <v>145</v>
      </c>
      <c r="E553" s="39"/>
      <c r="F553" s="195" t="s">
        <v>771</v>
      </c>
      <c r="G553" s="39"/>
      <c r="H553" s="39"/>
      <c r="I553" s="191"/>
      <c r="J553" s="39"/>
      <c r="K553" s="39"/>
      <c r="L553" s="42"/>
      <c r="M553" s="192"/>
      <c r="N553" s="193"/>
      <c r="O553" s="67"/>
      <c r="P553" s="67"/>
      <c r="Q553" s="67"/>
      <c r="R553" s="67"/>
      <c r="S553" s="67"/>
      <c r="T553" s="68"/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T553" s="20" t="s">
        <v>145</v>
      </c>
      <c r="AU553" s="20" t="s">
        <v>83</v>
      </c>
    </row>
    <row r="554" spans="1:65" s="13" customFormat="1" ht="11.25">
      <c r="B554" s="196"/>
      <c r="C554" s="197"/>
      <c r="D554" s="189" t="s">
        <v>147</v>
      </c>
      <c r="E554" s="198" t="s">
        <v>28</v>
      </c>
      <c r="F554" s="199" t="s">
        <v>772</v>
      </c>
      <c r="G554" s="197"/>
      <c r="H554" s="200">
        <v>673.42</v>
      </c>
      <c r="I554" s="201"/>
      <c r="J554" s="197"/>
      <c r="K554" s="197"/>
      <c r="L554" s="202"/>
      <c r="M554" s="203"/>
      <c r="N554" s="204"/>
      <c r="O554" s="204"/>
      <c r="P554" s="204"/>
      <c r="Q554" s="204"/>
      <c r="R554" s="204"/>
      <c r="S554" s="204"/>
      <c r="T554" s="205"/>
      <c r="AT554" s="206" t="s">
        <v>147</v>
      </c>
      <c r="AU554" s="206" t="s">
        <v>83</v>
      </c>
      <c r="AV554" s="13" t="s">
        <v>83</v>
      </c>
      <c r="AW554" s="13" t="s">
        <v>35</v>
      </c>
      <c r="AX554" s="13" t="s">
        <v>81</v>
      </c>
      <c r="AY554" s="206" t="s">
        <v>134</v>
      </c>
    </row>
    <row r="555" spans="1:65" s="2" customFormat="1" ht="16.5" customHeight="1">
      <c r="A555" s="37"/>
      <c r="B555" s="38"/>
      <c r="C555" s="240">
        <v>100</v>
      </c>
      <c r="D555" s="240" t="s">
        <v>234</v>
      </c>
      <c r="E555" s="241" t="s">
        <v>773</v>
      </c>
      <c r="F555" s="242" t="s">
        <v>774</v>
      </c>
      <c r="G555" s="243" t="s">
        <v>303</v>
      </c>
      <c r="H555" s="244">
        <v>649.03599999999994</v>
      </c>
      <c r="I555" s="245"/>
      <c r="J555" s="246">
        <f>ROUND(I555*H555,2)</f>
        <v>0</v>
      </c>
      <c r="K555" s="242" t="s">
        <v>140</v>
      </c>
      <c r="L555" s="247"/>
      <c r="M555" s="248" t="s">
        <v>28</v>
      </c>
      <c r="N555" s="249" t="s">
        <v>44</v>
      </c>
      <c r="O555" s="67"/>
      <c r="P555" s="185">
        <f>O555*H555</f>
        <v>0</v>
      </c>
      <c r="Q555" s="185">
        <v>0.125</v>
      </c>
      <c r="R555" s="185">
        <f>Q555*H555</f>
        <v>81.129499999999993</v>
      </c>
      <c r="S555" s="185">
        <v>0</v>
      </c>
      <c r="T555" s="186">
        <f>S555*H555</f>
        <v>0</v>
      </c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R555" s="187" t="s">
        <v>197</v>
      </c>
      <c r="AT555" s="187" t="s">
        <v>234</v>
      </c>
      <c r="AU555" s="187" t="s">
        <v>83</v>
      </c>
      <c r="AY555" s="20" t="s">
        <v>134</v>
      </c>
      <c r="BE555" s="188">
        <f>IF(N555="základní",J555,0)</f>
        <v>0</v>
      </c>
      <c r="BF555" s="188">
        <f>IF(N555="snížená",J555,0)</f>
        <v>0</v>
      </c>
      <c r="BG555" s="188">
        <f>IF(N555="zákl. přenesená",J555,0)</f>
        <v>0</v>
      </c>
      <c r="BH555" s="188">
        <f>IF(N555="sníž. přenesená",J555,0)</f>
        <v>0</v>
      </c>
      <c r="BI555" s="188">
        <f>IF(N555="nulová",J555,0)</f>
        <v>0</v>
      </c>
      <c r="BJ555" s="20" t="s">
        <v>81</v>
      </c>
      <c r="BK555" s="188">
        <f>ROUND(I555*H555,2)</f>
        <v>0</v>
      </c>
      <c r="BL555" s="20" t="s">
        <v>141</v>
      </c>
      <c r="BM555" s="187" t="s">
        <v>775</v>
      </c>
    </row>
    <row r="556" spans="1:65" s="2" customFormat="1" ht="11.25">
      <c r="A556" s="37"/>
      <c r="B556" s="38"/>
      <c r="C556" s="39"/>
      <c r="D556" s="189" t="s">
        <v>143</v>
      </c>
      <c r="E556" s="39"/>
      <c r="F556" s="190" t="s">
        <v>774</v>
      </c>
      <c r="G556" s="39"/>
      <c r="H556" s="39"/>
      <c r="I556" s="191"/>
      <c r="J556" s="39"/>
      <c r="K556" s="39"/>
      <c r="L556" s="42"/>
      <c r="M556" s="192"/>
      <c r="N556" s="193"/>
      <c r="O556" s="67"/>
      <c r="P556" s="67"/>
      <c r="Q556" s="67"/>
      <c r="R556" s="67"/>
      <c r="S556" s="67"/>
      <c r="T556" s="68"/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T556" s="20" t="s">
        <v>143</v>
      </c>
      <c r="AU556" s="20" t="s">
        <v>83</v>
      </c>
    </row>
    <row r="557" spans="1:65" s="2" customFormat="1" ht="19.5">
      <c r="A557" s="37"/>
      <c r="B557" s="38"/>
      <c r="C557" s="39"/>
      <c r="D557" s="189" t="s">
        <v>203</v>
      </c>
      <c r="E557" s="39"/>
      <c r="F557" s="228" t="s">
        <v>776</v>
      </c>
      <c r="G557" s="39"/>
      <c r="H557" s="39"/>
      <c r="I557" s="191"/>
      <c r="J557" s="39"/>
      <c r="K557" s="39"/>
      <c r="L557" s="42"/>
      <c r="M557" s="192"/>
      <c r="N557" s="193"/>
      <c r="O557" s="67"/>
      <c r="P557" s="67"/>
      <c r="Q557" s="67"/>
      <c r="R557" s="67"/>
      <c r="S557" s="67"/>
      <c r="T557" s="68"/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T557" s="20" t="s">
        <v>203</v>
      </c>
      <c r="AU557" s="20" t="s">
        <v>83</v>
      </c>
    </row>
    <row r="558" spans="1:65" s="13" customFormat="1" ht="11.25">
      <c r="B558" s="196"/>
      <c r="C558" s="197"/>
      <c r="D558" s="189" t="s">
        <v>147</v>
      </c>
      <c r="E558" s="198" t="s">
        <v>28</v>
      </c>
      <c r="F558" s="199" t="s">
        <v>777</v>
      </c>
      <c r="G558" s="197"/>
      <c r="H558" s="200">
        <v>636.30999999999995</v>
      </c>
      <c r="I558" s="201"/>
      <c r="J558" s="197"/>
      <c r="K558" s="197"/>
      <c r="L558" s="202"/>
      <c r="M558" s="203"/>
      <c r="N558" s="204"/>
      <c r="O558" s="204"/>
      <c r="P558" s="204"/>
      <c r="Q558" s="204"/>
      <c r="R558" s="204"/>
      <c r="S558" s="204"/>
      <c r="T558" s="205"/>
      <c r="AT558" s="206" t="s">
        <v>147</v>
      </c>
      <c r="AU558" s="206" t="s">
        <v>83</v>
      </c>
      <c r="AV558" s="13" t="s">
        <v>83</v>
      </c>
      <c r="AW558" s="13" t="s">
        <v>35</v>
      </c>
      <c r="AX558" s="13" t="s">
        <v>81</v>
      </c>
      <c r="AY558" s="206" t="s">
        <v>134</v>
      </c>
    </row>
    <row r="559" spans="1:65" s="13" customFormat="1" ht="11.25">
      <c r="B559" s="196"/>
      <c r="C559" s="197"/>
      <c r="D559" s="189" t="s">
        <v>147</v>
      </c>
      <c r="E559" s="197"/>
      <c r="F559" s="199" t="s">
        <v>778</v>
      </c>
      <c r="G559" s="197"/>
      <c r="H559" s="200">
        <v>649.03599999999994</v>
      </c>
      <c r="I559" s="201"/>
      <c r="J559" s="197"/>
      <c r="K559" s="197"/>
      <c r="L559" s="202"/>
      <c r="M559" s="203"/>
      <c r="N559" s="204"/>
      <c r="O559" s="204"/>
      <c r="P559" s="204"/>
      <c r="Q559" s="204"/>
      <c r="R559" s="204"/>
      <c r="S559" s="204"/>
      <c r="T559" s="205"/>
      <c r="AT559" s="206" t="s">
        <v>147</v>
      </c>
      <c r="AU559" s="206" t="s">
        <v>83</v>
      </c>
      <c r="AV559" s="13" t="s">
        <v>83</v>
      </c>
      <c r="AW559" s="13" t="s">
        <v>4</v>
      </c>
      <c r="AX559" s="13" t="s">
        <v>81</v>
      </c>
      <c r="AY559" s="206" t="s">
        <v>134</v>
      </c>
    </row>
    <row r="560" spans="1:65" s="2" customFormat="1" ht="24.2" customHeight="1">
      <c r="A560" s="37"/>
      <c r="B560" s="38"/>
      <c r="C560" s="240">
        <v>101</v>
      </c>
      <c r="D560" s="240" t="s">
        <v>234</v>
      </c>
      <c r="E560" s="241" t="s">
        <v>780</v>
      </c>
      <c r="F560" s="242" t="s">
        <v>781</v>
      </c>
      <c r="G560" s="243" t="s">
        <v>303</v>
      </c>
      <c r="H560" s="244">
        <v>1.204</v>
      </c>
      <c r="I560" s="245"/>
      <c r="J560" s="246">
        <f>ROUND(I560*H560,2)</f>
        <v>0</v>
      </c>
      <c r="K560" s="242" t="s">
        <v>140</v>
      </c>
      <c r="L560" s="247"/>
      <c r="M560" s="248" t="s">
        <v>28</v>
      </c>
      <c r="N560" s="249" t="s">
        <v>44</v>
      </c>
      <c r="O560" s="67"/>
      <c r="P560" s="185">
        <f>O560*H560</f>
        <v>0</v>
      </c>
      <c r="Q560" s="185">
        <v>0.125</v>
      </c>
      <c r="R560" s="185">
        <f>Q560*H560</f>
        <v>0.15049999999999999</v>
      </c>
      <c r="S560" s="185">
        <v>0</v>
      </c>
      <c r="T560" s="186">
        <f>S560*H560</f>
        <v>0</v>
      </c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R560" s="187" t="s">
        <v>197</v>
      </c>
      <c r="AT560" s="187" t="s">
        <v>234</v>
      </c>
      <c r="AU560" s="187" t="s">
        <v>83</v>
      </c>
      <c r="AY560" s="20" t="s">
        <v>134</v>
      </c>
      <c r="BE560" s="188">
        <f>IF(N560="základní",J560,0)</f>
        <v>0</v>
      </c>
      <c r="BF560" s="188">
        <f>IF(N560="snížená",J560,0)</f>
        <v>0</v>
      </c>
      <c r="BG560" s="188">
        <f>IF(N560="zákl. přenesená",J560,0)</f>
        <v>0</v>
      </c>
      <c r="BH560" s="188">
        <f>IF(N560="sníž. přenesená",J560,0)</f>
        <v>0</v>
      </c>
      <c r="BI560" s="188">
        <f>IF(N560="nulová",J560,0)</f>
        <v>0</v>
      </c>
      <c r="BJ560" s="20" t="s">
        <v>81</v>
      </c>
      <c r="BK560" s="188">
        <f>ROUND(I560*H560,2)</f>
        <v>0</v>
      </c>
      <c r="BL560" s="20" t="s">
        <v>141</v>
      </c>
      <c r="BM560" s="187" t="s">
        <v>782</v>
      </c>
    </row>
    <row r="561" spans="1:65" s="2" customFormat="1" ht="11.25">
      <c r="A561" s="37"/>
      <c r="B561" s="38"/>
      <c r="C561" s="39"/>
      <c r="D561" s="189" t="s">
        <v>143</v>
      </c>
      <c r="E561" s="39"/>
      <c r="F561" s="190" t="s">
        <v>781</v>
      </c>
      <c r="G561" s="39"/>
      <c r="H561" s="39"/>
      <c r="I561" s="191"/>
      <c r="J561" s="39"/>
      <c r="K561" s="39"/>
      <c r="L561" s="42"/>
      <c r="M561" s="192"/>
      <c r="N561" s="193"/>
      <c r="O561" s="67"/>
      <c r="P561" s="67"/>
      <c r="Q561" s="67"/>
      <c r="R561" s="67"/>
      <c r="S561" s="67"/>
      <c r="T561" s="68"/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T561" s="20" t="s">
        <v>143</v>
      </c>
      <c r="AU561" s="20" t="s">
        <v>83</v>
      </c>
    </row>
    <row r="562" spans="1:65" s="13" customFormat="1" ht="11.25">
      <c r="B562" s="196"/>
      <c r="C562" s="197"/>
      <c r="D562" s="189" t="s">
        <v>147</v>
      </c>
      <c r="E562" s="198" t="s">
        <v>28</v>
      </c>
      <c r="F562" s="199" t="s">
        <v>783</v>
      </c>
      <c r="G562" s="197"/>
      <c r="H562" s="200">
        <v>1.18</v>
      </c>
      <c r="I562" s="201"/>
      <c r="J562" s="197"/>
      <c r="K562" s="197"/>
      <c r="L562" s="202"/>
      <c r="M562" s="203"/>
      <c r="N562" s="204"/>
      <c r="O562" s="204"/>
      <c r="P562" s="204"/>
      <c r="Q562" s="204"/>
      <c r="R562" s="204"/>
      <c r="S562" s="204"/>
      <c r="T562" s="205"/>
      <c r="AT562" s="206" t="s">
        <v>147</v>
      </c>
      <c r="AU562" s="206" t="s">
        <v>83</v>
      </c>
      <c r="AV562" s="13" t="s">
        <v>83</v>
      </c>
      <c r="AW562" s="13" t="s">
        <v>35</v>
      </c>
      <c r="AX562" s="13" t="s">
        <v>81</v>
      </c>
      <c r="AY562" s="206" t="s">
        <v>134</v>
      </c>
    </row>
    <row r="563" spans="1:65" s="13" customFormat="1" ht="11.25">
      <c r="B563" s="196"/>
      <c r="C563" s="197"/>
      <c r="D563" s="189" t="s">
        <v>147</v>
      </c>
      <c r="E563" s="197"/>
      <c r="F563" s="199" t="s">
        <v>784</v>
      </c>
      <c r="G563" s="197"/>
      <c r="H563" s="200">
        <v>1.204</v>
      </c>
      <c r="I563" s="201"/>
      <c r="J563" s="197"/>
      <c r="K563" s="197"/>
      <c r="L563" s="202"/>
      <c r="M563" s="203"/>
      <c r="N563" s="204"/>
      <c r="O563" s="204"/>
      <c r="P563" s="204"/>
      <c r="Q563" s="204"/>
      <c r="R563" s="204"/>
      <c r="S563" s="204"/>
      <c r="T563" s="205"/>
      <c r="AT563" s="206" t="s">
        <v>147</v>
      </c>
      <c r="AU563" s="206" t="s">
        <v>83</v>
      </c>
      <c r="AV563" s="13" t="s">
        <v>83</v>
      </c>
      <c r="AW563" s="13" t="s">
        <v>4</v>
      </c>
      <c r="AX563" s="13" t="s">
        <v>81</v>
      </c>
      <c r="AY563" s="206" t="s">
        <v>134</v>
      </c>
    </row>
    <row r="564" spans="1:65" s="2" customFormat="1" ht="24.2" customHeight="1">
      <c r="A564" s="37"/>
      <c r="B564" s="38"/>
      <c r="C564" s="240">
        <v>102</v>
      </c>
      <c r="D564" s="240" t="s">
        <v>234</v>
      </c>
      <c r="E564" s="241" t="s">
        <v>785</v>
      </c>
      <c r="F564" s="242" t="s">
        <v>786</v>
      </c>
      <c r="G564" s="243" t="s">
        <v>303</v>
      </c>
      <c r="H564" s="244">
        <v>24.408999999999999</v>
      </c>
      <c r="I564" s="245"/>
      <c r="J564" s="246">
        <f>ROUND(I564*H564,2)</f>
        <v>0</v>
      </c>
      <c r="K564" s="242" t="s">
        <v>28</v>
      </c>
      <c r="L564" s="247"/>
      <c r="M564" s="248" t="s">
        <v>28</v>
      </c>
      <c r="N564" s="249" t="s">
        <v>44</v>
      </c>
      <c r="O564" s="67"/>
      <c r="P564" s="185">
        <f>O564*H564</f>
        <v>0</v>
      </c>
      <c r="Q564" s="185">
        <v>0.12</v>
      </c>
      <c r="R564" s="185">
        <f>Q564*H564</f>
        <v>2.9290799999999999</v>
      </c>
      <c r="S564" s="185">
        <v>0</v>
      </c>
      <c r="T564" s="186">
        <f>S564*H564</f>
        <v>0</v>
      </c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R564" s="187" t="s">
        <v>197</v>
      </c>
      <c r="AT564" s="187" t="s">
        <v>234</v>
      </c>
      <c r="AU564" s="187" t="s">
        <v>83</v>
      </c>
      <c r="AY564" s="20" t="s">
        <v>134</v>
      </c>
      <c r="BE564" s="188">
        <f>IF(N564="základní",J564,0)</f>
        <v>0</v>
      </c>
      <c r="BF564" s="188">
        <f>IF(N564="snížená",J564,0)</f>
        <v>0</v>
      </c>
      <c r="BG564" s="188">
        <f>IF(N564="zákl. přenesená",J564,0)</f>
        <v>0</v>
      </c>
      <c r="BH564" s="188">
        <f>IF(N564="sníž. přenesená",J564,0)</f>
        <v>0</v>
      </c>
      <c r="BI564" s="188">
        <f>IF(N564="nulová",J564,0)</f>
        <v>0</v>
      </c>
      <c r="BJ564" s="20" t="s">
        <v>81</v>
      </c>
      <c r="BK564" s="188">
        <f>ROUND(I564*H564,2)</f>
        <v>0</v>
      </c>
      <c r="BL564" s="20" t="s">
        <v>141</v>
      </c>
      <c r="BM564" s="187" t="s">
        <v>787</v>
      </c>
    </row>
    <row r="565" spans="1:65" s="2" customFormat="1" ht="19.5">
      <c r="A565" s="37"/>
      <c r="B565" s="38"/>
      <c r="C565" s="39"/>
      <c r="D565" s="189" t="s">
        <v>143</v>
      </c>
      <c r="E565" s="39"/>
      <c r="F565" s="190" t="s">
        <v>788</v>
      </c>
      <c r="G565" s="39"/>
      <c r="H565" s="39"/>
      <c r="I565" s="191"/>
      <c r="J565" s="39"/>
      <c r="K565" s="39"/>
      <c r="L565" s="42"/>
      <c r="M565" s="192"/>
      <c r="N565" s="193"/>
      <c r="O565" s="67"/>
      <c r="P565" s="67"/>
      <c r="Q565" s="67"/>
      <c r="R565" s="67"/>
      <c r="S565" s="67"/>
      <c r="T565" s="68"/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T565" s="20" t="s">
        <v>143</v>
      </c>
      <c r="AU565" s="20" t="s">
        <v>83</v>
      </c>
    </row>
    <row r="566" spans="1:65" s="2" customFormat="1" ht="39">
      <c r="A566" s="37"/>
      <c r="B566" s="38"/>
      <c r="C566" s="39"/>
      <c r="D566" s="189" t="s">
        <v>203</v>
      </c>
      <c r="E566" s="39"/>
      <c r="F566" s="228" t="s">
        <v>789</v>
      </c>
      <c r="G566" s="39"/>
      <c r="H566" s="39"/>
      <c r="I566" s="191"/>
      <c r="J566" s="39"/>
      <c r="K566" s="39"/>
      <c r="L566" s="42"/>
      <c r="M566" s="192"/>
      <c r="N566" s="193"/>
      <c r="O566" s="67"/>
      <c r="P566" s="67"/>
      <c r="Q566" s="67"/>
      <c r="R566" s="67"/>
      <c r="S566" s="67"/>
      <c r="T566" s="68"/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T566" s="20" t="s">
        <v>203</v>
      </c>
      <c r="AU566" s="20" t="s">
        <v>83</v>
      </c>
    </row>
    <row r="567" spans="1:65" s="13" customFormat="1" ht="11.25">
      <c r="B567" s="196"/>
      <c r="C567" s="197"/>
      <c r="D567" s="189" t="s">
        <v>147</v>
      </c>
      <c r="E567" s="198" t="s">
        <v>28</v>
      </c>
      <c r="F567" s="199" t="s">
        <v>790</v>
      </c>
      <c r="G567" s="197"/>
      <c r="H567" s="200">
        <v>23.93</v>
      </c>
      <c r="I567" s="201"/>
      <c r="J567" s="197"/>
      <c r="K567" s="197"/>
      <c r="L567" s="202"/>
      <c r="M567" s="203"/>
      <c r="N567" s="204"/>
      <c r="O567" s="204"/>
      <c r="P567" s="204"/>
      <c r="Q567" s="204"/>
      <c r="R567" s="204"/>
      <c r="S567" s="204"/>
      <c r="T567" s="205"/>
      <c r="AT567" s="206" t="s">
        <v>147</v>
      </c>
      <c r="AU567" s="206" t="s">
        <v>83</v>
      </c>
      <c r="AV567" s="13" t="s">
        <v>83</v>
      </c>
      <c r="AW567" s="13" t="s">
        <v>35</v>
      </c>
      <c r="AX567" s="13" t="s">
        <v>73</v>
      </c>
      <c r="AY567" s="206" t="s">
        <v>134</v>
      </c>
    </row>
    <row r="568" spans="1:65" s="14" customFormat="1" ht="11.25">
      <c r="B568" s="207"/>
      <c r="C568" s="208"/>
      <c r="D568" s="189" t="s">
        <v>147</v>
      </c>
      <c r="E568" s="209" t="s">
        <v>28</v>
      </c>
      <c r="F568" s="210" t="s">
        <v>149</v>
      </c>
      <c r="G568" s="208"/>
      <c r="H568" s="211">
        <v>23.93</v>
      </c>
      <c r="I568" s="212"/>
      <c r="J568" s="208"/>
      <c r="K568" s="208"/>
      <c r="L568" s="213"/>
      <c r="M568" s="214"/>
      <c r="N568" s="215"/>
      <c r="O568" s="215"/>
      <c r="P568" s="215"/>
      <c r="Q568" s="215"/>
      <c r="R568" s="215"/>
      <c r="S568" s="215"/>
      <c r="T568" s="216"/>
      <c r="AT568" s="217" t="s">
        <v>147</v>
      </c>
      <c r="AU568" s="217" t="s">
        <v>83</v>
      </c>
      <c r="AV568" s="14" t="s">
        <v>141</v>
      </c>
      <c r="AW568" s="14" t="s">
        <v>35</v>
      </c>
      <c r="AX568" s="14" t="s">
        <v>81</v>
      </c>
      <c r="AY568" s="217" t="s">
        <v>134</v>
      </c>
    </row>
    <row r="569" spans="1:65" s="13" customFormat="1" ht="11.25">
      <c r="B569" s="196"/>
      <c r="C569" s="197"/>
      <c r="D569" s="189" t="s">
        <v>147</v>
      </c>
      <c r="E569" s="197"/>
      <c r="F569" s="199" t="s">
        <v>791</v>
      </c>
      <c r="G569" s="197"/>
      <c r="H569" s="200">
        <v>24.408999999999999</v>
      </c>
      <c r="I569" s="201"/>
      <c r="J569" s="197"/>
      <c r="K569" s="197"/>
      <c r="L569" s="202"/>
      <c r="M569" s="203"/>
      <c r="N569" s="204"/>
      <c r="O569" s="204"/>
      <c r="P569" s="204"/>
      <c r="Q569" s="204"/>
      <c r="R569" s="204"/>
      <c r="S569" s="204"/>
      <c r="T569" s="205"/>
      <c r="AT569" s="206" t="s">
        <v>147</v>
      </c>
      <c r="AU569" s="206" t="s">
        <v>83</v>
      </c>
      <c r="AV569" s="13" t="s">
        <v>83</v>
      </c>
      <c r="AW569" s="13" t="s">
        <v>4</v>
      </c>
      <c r="AX569" s="13" t="s">
        <v>81</v>
      </c>
      <c r="AY569" s="206" t="s">
        <v>134</v>
      </c>
    </row>
    <row r="570" spans="1:65" s="2" customFormat="1" ht="24.2" customHeight="1">
      <c r="A570" s="37"/>
      <c r="B570" s="38"/>
      <c r="C570" s="240">
        <v>103</v>
      </c>
      <c r="D570" s="240" t="s">
        <v>234</v>
      </c>
      <c r="E570" s="241" t="s">
        <v>793</v>
      </c>
      <c r="F570" s="242" t="s">
        <v>794</v>
      </c>
      <c r="G570" s="243" t="s">
        <v>303</v>
      </c>
      <c r="H570" s="244">
        <v>11</v>
      </c>
      <c r="I570" s="245"/>
      <c r="J570" s="246">
        <f>ROUND(I570*H570,2)</f>
        <v>0</v>
      </c>
      <c r="K570" s="242" t="s">
        <v>28</v>
      </c>
      <c r="L570" s="247"/>
      <c r="M570" s="248" t="s">
        <v>28</v>
      </c>
      <c r="N570" s="249" t="s">
        <v>44</v>
      </c>
      <c r="O570" s="67"/>
      <c r="P570" s="185">
        <f>O570*H570</f>
        <v>0</v>
      </c>
      <c r="Q570" s="185">
        <v>0.15</v>
      </c>
      <c r="R570" s="185">
        <f>Q570*H570</f>
        <v>1.65</v>
      </c>
      <c r="S570" s="185">
        <v>0</v>
      </c>
      <c r="T570" s="186">
        <f>S570*H570</f>
        <v>0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187" t="s">
        <v>197</v>
      </c>
      <c r="AT570" s="187" t="s">
        <v>234</v>
      </c>
      <c r="AU570" s="187" t="s">
        <v>83</v>
      </c>
      <c r="AY570" s="20" t="s">
        <v>134</v>
      </c>
      <c r="BE570" s="188">
        <f>IF(N570="základní",J570,0)</f>
        <v>0</v>
      </c>
      <c r="BF570" s="188">
        <f>IF(N570="snížená",J570,0)</f>
        <v>0</v>
      </c>
      <c r="BG570" s="188">
        <f>IF(N570="zákl. přenesená",J570,0)</f>
        <v>0</v>
      </c>
      <c r="BH570" s="188">
        <f>IF(N570="sníž. přenesená",J570,0)</f>
        <v>0</v>
      </c>
      <c r="BI570" s="188">
        <f>IF(N570="nulová",J570,0)</f>
        <v>0</v>
      </c>
      <c r="BJ570" s="20" t="s">
        <v>81</v>
      </c>
      <c r="BK570" s="188">
        <f>ROUND(I570*H570,2)</f>
        <v>0</v>
      </c>
      <c r="BL570" s="20" t="s">
        <v>141</v>
      </c>
      <c r="BM570" s="187" t="s">
        <v>795</v>
      </c>
    </row>
    <row r="571" spans="1:65" s="2" customFormat="1" ht="19.5">
      <c r="A571" s="37"/>
      <c r="B571" s="38"/>
      <c r="C571" s="39"/>
      <c r="D571" s="189" t="s">
        <v>143</v>
      </c>
      <c r="E571" s="39"/>
      <c r="F571" s="190" t="s">
        <v>794</v>
      </c>
      <c r="G571" s="39"/>
      <c r="H571" s="39"/>
      <c r="I571" s="191"/>
      <c r="J571" s="39"/>
      <c r="K571" s="39"/>
      <c r="L571" s="42"/>
      <c r="M571" s="192"/>
      <c r="N571" s="193"/>
      <c r="O571" s="67"/>
      <c r="P571" s="67"/>
      <c r="Q571" s="67"/>
      <c r="R571" s="67"/>
      <c r="S571" s="67"/>
      <c r="T571" s="68"/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T571" s="20" t="s">
        <v>143</v>
      </c>
      <c r="AU571" s="20" t="s">
        <v>83</v>
      </c>
    </row>
    <row r="572" spans="1:65" s="2" customFormat="1" ht="29.25">
      <c r="A572" s="37"/>
      <c r="B572" s="38"/>
      <c r="C572" s="39"/>
      <c r="D572" s="189" t="s">
        <v>203</v>
      </c>
      <c r="E572" s="39"/>
      <c r="F572" s="228" t="s">
        <v>796</v>
      </c>
      <c r="G572" s="39"/>
      <c r="H572" s="39"/>
      <c r="I572" s="191"/>
      <c r="J572" s="39"/>
      <c r="K572" s="39"/>
      <c r="L572" s="42"/>
      <c r="M572" s="192"/>
      <c r="N572" s="193"/>
      <c r="O572" s="67"/>
      <c r="P572" s="67"/>
      <c r="Q572" s="67"/>
      <c r="R572" s="67"/>
      <c r="S572" s="67"/>
      <c r="T572" s="68"/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T572" s="20" t="s">
        <v>203</v>
      </c>
      <c r="AU572" s="20" t="s">
        <v>83</v>
      </c>
    </row>
    <row r="573" spans="1:65" s="13" customFormat="1" ht="11.25">
      <c r="B573" s="196"/>
      <c r="C573" s="197"/>
      <c r="D573" s="189" t="s">
        <v>147</v>
      </c>
      <c r="E573" s="198" t="s">
        <v>28</v>
      </c>
      <c r="F573" s="199" t="s">
        <v>797</v>
      </c>
      <c r="G573" s="197"/>
      <c r="H573" s="200">
        <v>6</v>
      </c>
      <c r="I573" s="201"/>
      <c r="J573" s="197"/>
      <c r="K573" s="197"/>
      <c r="L573" s="202"/>
      <c r="M573" s="203"/>
      <c r="N573" s="204"/>
      <c r="O573" s="204"/>
      <c r="P573" s="204"/>
      <c r="Q573" s="204"/>
      <c r="R573" s="204"/>
      <c r="S573" s="204"/>
      <c r="T573" s="205"/>
      <c r="AT573" s="206" t="s">
        <v>147</v>
      </c>
      <c r="AU573" s="206" t="s">
        <v>83</v>
      </c>
      <c r="AV573" s="13" t="s">
        <v>83</v>
      </c>
      <c r="AW573" s="13" t="s">
        <v>35</v>
      </c>
      <c r="AX573" s="13" t="s">
        <v>73</v>
      </c>
      <c r="AY573" s="206" t="s">
        <v>134</v>
      </c>
    </row>
    <row r="574" spans="1:65" s="13" customFormat="1" ht="11.25">
      <c r="B574" s="196"/>
      <c r="C574" s="197"/>
      <c r="D574" s="189" t="s">
        <v>147</v>
      </c>
      <c r="E574" s="198" t="s">
        <v>28</v>
      </c>
      <c r="F574" s="199" t="s">
        <v>798</v>
      </c>
      <c r="G574" s="197"/>
      <c r="H574" s="200">
        <v>5</v>
      </c>
      <c r="I574" s="201"/>
      <c r="J574" s="197"/>
      <c r="K574" s="197"/>
      <c r="L574" s="202"/>
      <c r="M574" s="203"/>
      <c r="N574" s="204"/>
      <c r="O574" s="204"/>
      <c r="P574" s="204"/>
      <c r="Q574" s="204"/>
      <c r="R574" s="204"/>
      <c r="S574" s="204"/>
      <c r="T574" s="205"/>
      <c r="AT574" s="206" t="s">
        <v>147</v>
      </c>
      <c r="AU574" s="206" t="s">
        <v>83</v>
      </c>
      <c r="AV574" s="13" t="s">
        <v>83</v>
      </c>
      <c r="AW574" s="13" t="s">
        <v>35</v>
      </c>
      <c r="AX574" s="13" t="s">
        <v>73</v>
      </c>
      <c r="AY574" s="206" t="s">
        <v>134</v>
      </c>
    </row>
    <row r="575" spans="1:65" s="14" customFormat="1" ht="11.25">
      <c r="B575" s="207"/>
      <c r="C575" s="208"/>
      <c r="D575" s="189" t="s">
        <v>147</v>
      </c>
      <c r="E575" s="209" t="s">
        <v>28</v>
      </c>
      <c r="F575" s="210" t="s">
        <v>149</v>
      </c>
      <c r="G575" s="208"/>
      <c r="H575" s="211">
        <v>11</v>
      </c>
      <c r="I575" s="212"/>
      <c r="J575" s="208"/>
      <c r="K575" s="208"/>
      <c r="L575" s="213"/>
      <c r="M575" s="214"/>
      <c r="N575" s="215"/>
      <c r="O575" s="215"/>
      <c r="P575" s="215"/>
      <c r="Q575" s="215"/>
      <c r="R575" s="215"/>
      <c r="S575" s="215"/>
      <c r="T575" s="216"/>
      <c r="AT575" s="217" t="s">
        <v>147</v>
      </c>
      <c r="AU575" s="217" t="s">
        <v>83</v>
      </c>
      <c r="AV575" s="14" t="s">
        <v>141</v>
      </c>
      <c r="AW575" s="14" t="s">
        <v>35</v>
      </c>
      <c r="AX575" s="14" t="s">
        <v>81</v>
      </c>
      <c r="AY575" s="217" t="s">
        <v>134</v>
      </c>
    </row>
    <row r="576" spans="1:65" s="2" customFormat="1" ht="24.2" customHeight="1">
      <c r="A576" s="37"/>
      <c r="B576" s="38"/>
      <c r="C576" s="240">
        <v>104</v>
      </c>
      <c r="D576" s="240" t="s">
        <v>234</v>
      </c>
      <c r="E576" s="241" t="s">
        <v>799</v>
      </c>
      <c r="F576" s="242" t="s">
        <v>800</v>
      </c>
      <c r="G576" s="243" t="s">
        <v>303</v>
      </c>
      <c r="H576" s="244">
        <v>1</v>
      </c>
      <c r="I576" s="245"/>
      <c r="J576" s="246">
        <f>ROUND(I576*H576,2)</f>
        <v>0</v>
      </c>
      <c r="K576" s="242" t="s">
        <v>28</v>
      </c>
      <c r="L576" s="247"/>
      <c r="M576" s="248" t="s">
        <v>28</v>
      </c>
      <c r="N576" s="249" t="s">
        <v>44</v>
      </c>
      <c r="O576" s="67"/>
      <c r="P576" s="185">
        <f>O576*H576</f>
        <v>0</v>
      </c>
      <c r="Q576" s="185">
        <v>0.12</v>
      </c>
      <c r="R576" s="185">
        <f>Q576*H576</f>
        <v>0.12</v>
      </c>
      <c r="S576" s="185">
        <v>0</v>
      </c>
      <c r="T576" s="186">
        <f>S576*H576</f>
        <v>0</v>
      </c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R576" s="187" t="s">
        <v>197</v>
      </c>
      <c r="AT576" s="187" t="s">
        <v>234</v>
      </c>
      <c r="AU576" s="187" t="s">
        <v>83</v>
      </c>
      <c r="AY576" s="20" t="s">
        <v>134</v>
      </c>
      <c r="BE576" s="188">
        <f>IF(N576="základní",J576,0)</f>
        <v>0</v>
      </c>
      <c r="BF576" s="188">
        <f>IF(N576="snížená",J576,0)</f>
        <v>0</v>
      </c>
      <c r="BG576" s="188">
        <f>IF(N576="zákl. přenesená",J576,0)</f>
        <v>0</v>
      </c>
      <c r="BH576" s="188">
        <f>IF(N576="sníž. přenesená",J576,0)</f>
        <v>0</v>
      </c>
      <c r="BI576" s="188">
        <f>IF(N576="nulová",J576,0)</f>
        <v>0</v>
      </c>
      <c r="BJ576" s="20" t="s">
        <v>81</v>
      </c>
      <c r="BK576" s="188">
        <f>ROUND(I576*H576,2)</f>
        <v>0</v>
      </c>
      <c r="BL576" s="20" t="s">
        <v>141</v>
      </c>
      <c r="BM576" s="187" t="s">
        <v>801</v>
      </c>
    </row>
    <row r="577" spans="1:65" s="2" customFormat="1" ht="19.5">
      <c r="A577" s="37"/>
      <c r="B577" s="38"/>
      <c r="C577" s="39"/>
      <c r="D577" s="189" t="s">
        <v>143</v>
      </c>
      <c r="E577" s="39"/>
      <c r="F577" s="190" t="s">
        <v>800</v>
      </c>
      <c r="G577" s="39"/>
      <c r="H577" s="39"/>
      <c r="I577" s="191"/>
      <c r="J577" s="39"/>
      <c r="K577" s="39"/>
      <c r="L577" s="42"/>
      <c r="M577" s="192"/>
      <c r="N577" s="193"/>
      <c r="O577" s="67"/>
      <c r="P577" s="67"/>
      <c r="Q577" s="67"/>
      <c r="R577" s="67"/>
      <c r="S577" s="67"/>
      <c r="T577" s="68"/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T577" s="20" t="s">
        <v>143</v>
      </c>
      <c r="AU577" s="20" t="s">
        <v>83</v>
      </c>
    </row>
    <row r="578" spans="1:65" s="2" customFormat="1" ht="29.25">
      <c r="A578" s="37"/>
      <c r="B578" s="38"/>
      <c r="C578" s="39"/>
      <c r="D578" s="189" t="s">
        <v>203</v>
      </c>
      <c r="E578" s="39"/>
      <c r="F578" s="228" t="s">
        <v>802</v>
      </c>
      <c r="G578" s="39"/>
      <c r="H578" s="39"/>
      <c r="I578" s="191"/>
      <c r="J578" s="39"/>
      <c r="K578" s="39"/>
      <c r="L578" s="42"/>
      <c r="M578" s="192"/>
      <c r="N578" s="193"/>
      <c r="O578" s="67"/>
      <c r="P578" s="67"/>
      <c r="Q578" s="67"/>
      <c r="R578" s="67"/>
      <c r="S578" s="67"/>
      <c r="T578" s="68"/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T578" s="20" t="s">
        <v>203</v>
      </c>
      <c r="AU578" s="20" t="s">
        <v>83</v>
      </c>
    </row>
    <row r="579" spans="1:65" s="13" customFormat="1" ht="11.25">
      <c r="B579" s="196"/>
      <c r="C579" s="197"/>
      <c r="D579" s="189" t="s">
        <v>147</v>
      </c>
      <c r="E579" s="198" t="s">
        <v>28</v>
      </c>
      <c r="F579" s="199" t="s">
        <v>803</v>
      </c>
      <c r="G579" s="197"/>
      <c r="H579" s="200">
        <v>1</v>
      </c>
      <c r="I579" s="201"/>
      <c r="J579" s="197"/>
      <c r="K579" s="197"/>
      <c r="L579" s="202"/>
      <c r="M579" s="203"/>
      <c r="N579" s="204"/>
      <c r="O579" s="204"/>
      <c r="P579" s="204"/>
      <c r="Q579" s="204"/>
      <c r="R579" s="204"/>
      <c r="S579" s="204"/>
      <c r="T579" s="205"/>
      <c r="AT579" s="206" t="s">
        <v>147</v>
      </c>
      <c r="AU579" s="206" t="s">
        <v>83</v>
      </c>
      <c r="AV579" s="13" t="s">
        <v>83</v>
      </c>
      <c r="AW579" s="13" t="s">
        <v>35</v>
      </c>
      <c r="AX579" s="13" t="s">
        <v>73</v>
      </c>
      <c r="AY579" s="206" t="s">
        <v>134</v>
      </c>
    </row>
    <row r="580" spans="1:65" s="14" customFormat="1" ht="11.25">
      <c r="B580" s="207"/>
      <c r="C580" s="208"/>
      <c r="D580" s="189" t="s">
        <v>147</v>
      </c>
      <c r="E580" s="209" t="s">
        <v>28</v>
      </c>
      <c r="F580" s="210" t="s">
        <v>149</v>
      </c>
      <c r="G580" s="208"/>
      <c r="H580" s="211">
        <v>1</v>
      </c>
      <c r="I580" s="212"/>
      <c r="J580" s="208"/>
      <c r="K580" s="208"/>
      <c r="L580" s="213"/>
      <c r="M580" s="214"/>
      <c r="N580" s="215"/>
      <c r="O580" s="215"/>
      <c r="P580" s="215"/>
      <c r="Q580" s="215"/>
      <c r="R580" s="215"/>
      <c r="S580" s="215"/>
      <c r="T580" s="216"/>
      <c r="AT580" s="217" t="s">
        <v>147</v>
      </c>
      <c r="AU580" s="217" t="s">
        <v>83</v>
      </c>
      <c r="AV580" s="14" t="s">
        <v>141</v>
      </c>
      <c r="AW580" s="14" t="s">
        <v>35</v>
      </c>
      <c r="AX580" s="14" t="s">
        <v>81</v>
      </c>
      <c r="AY580" s="217" t="s">
        <v>134</v>
      </c>
    </row>
    <row r="581" spans="1:65" s="2" customFormat="1" ht="24.2" customHeight="1">
      <c r="A581" s="37"/>
      <c r="B581" s="38"/>
      <c r="C581" s="176">
        <v>105</v>
      </c>
      <c r="D581" s="176" t="s">
        <v>136</v>
      </c>
      <c r="E581" s="177" t="s">
        <v>805</v>
      </c>
      <c r="F581" s="178" t="s">
        <v>806</v>
      </c>
      <c r="G581" s="179" t="s">
        <v>262</v>
      </c>
      <c r="H581" s="180">
        <v>1539.16</v>
      </c>
      <c r="I581" s="181"/>
      <c r="J581" s="182">
        <f>ROUND(I581*H581,2)</f>
        <v>0</v>
      </c>
      <c r="K581" s="178" t="s">
        <v>140</v>
      </c>
      <c r="L581" s="42"/>
      <c r="M581" s="183" t="s">
        <v>28</v>
      </c>
      <c r="N581" s="184" t="s">
        <v>44</v>
      </c>
      <c r="O581" s="67"/>
      <c r="P581" s="185">
        <f>O581*H581</f>
        <v>0</v>
      </c>
      <c r="Q581" s="185">
        <v>6.8999999999999997E-4</v>
      </c>
      <c r="R581" s="185">
        <f>Q581*H581</f>
        <v>1.0620204</v>
      </c>
      <c r="S581" s="185">
        <v>0</v>
      </c>
      <c r="T581" s="186">
        <f>S581*H581</f>
        <v>0</v>
      </c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R581" s="187" t="s">
        <v>141</v>
      </c>
      <c r="AT581" s="187" t="s">
        <v>136</v>
      </c>
      <c r="AU581" s="187" t="s">
        <v>83</v>
      </c>
      <c r="AY581" s="20" t="s">
        <v>134</v>
      </c>
      <c r="BE581" s="188">
        <f>IF(N581="základní",J581,0)</f>
        <v>0</v>
      </c>
      <c r="BF581" s="188">
        <f>IF(N581="snížená",J581,0)</f>
        <v>0</v>
      </c>
      <c r="BG581" s="188">
        <f>IF(N581="zákl. přenesená",J581,0)</f>
        <v>0</v>
      </c>
      <c r="BH581" s="188">
        <f>IF(N581="sníž. přenesená",J581,0)</f>
        <v>0</v>
      </c>
      <c r="BI581" s="188">
        <f>IF(N581="nulová",J581,0)</f>
        <v>0</v>
      </c>
      <c r="BJ581" s="20" t="s">
        <v>81</v>
      </c>
      <c r="BK581" s="188">
        <f>ROUND(I581*H581,2)</f>
        <v>0</v>
      </c>
      <c r="BL581" s="20" t="s">
        <v>141</v>
      </c>
      <c r="BM581" s="187" t="s">
        <v>807</v>
      </c>
    </row>
    <row r="582" spans="1:65" s="2" customFormat="1" ht="19.5">
      <c r="A582" s="37"/>
      <c r="B582" s="38"/>
      <c r="C582" s="39"/>
      <c r="D582" s="189" t="s">
        <v>143</v>
      </c>
      <c r="E582" s="39"/>
      <c r="F582" s="190" t="s">
        <v>808</v>
      </c>
      <c r="G582" s="39"/>
      <c r="H582" s="39"/>
      <c r="I582" s="191"/>
      <c r="J582" s="39"/>
      <c r="K582" s="39"/>
      <c r="L582" s="42"/>
      <c r="M582" s="192"/>
      <c r="N582" s="193"/>
      <c r="O582" s="67"/>
      <c r="P582" s="67"/>
      <c r="Q582" s="67"/>
      <c r="R582" s="67"/>
      <c r="S582" s="67"/>
      <c r="T582" s="68"/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T582" s="20" t="s">
        <v>143</v>
      </c>
      <c r="AU582" s="20" t="s">
        <v>83</v>
      </c>
    </row>
    <row r="583" spans="1:65" s="2" customFormat="1" ht="11.25">
      <c r="A583" s="37"/>
      <c r="B583" s="38"/>
      <c r="C583" s="39"/>
      <c r="D583" s="194" t="s">
        <v>145</v>
      </c>
      <c r="E583" s="39"/>
      <c r="F583" s="195" t="s">
        <v>809</v>
      </c>
      <c r="G583" s="39"/>
      <c r="H583" s="39"/>
      <c r="I583" s="191"/>
      <c r="J583" s="39"/>
      <c r="K583" s="39"/>
      <c r="L583" s="42"/>
      <c r="M583" s="192"/>
      <c r="N583" s="193"/>
      <c r="O583" s="67"/>
      <c r="P583" s="67"/>
      <c r="Q583" s="67"/>
      <c r="R583" s="67"/>
      <c r="S583" s="67"/>
      <c r="T583" s="68"/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T583" s="20" t="s">
        <v>145</v>
      </c>
      <c r="AU583" s="20" t="s">
        <v>83</v>
      </c>
    </row>
    <row r="584" spans="1:65" s="2" customFormat="1" ht="19.5">
      <c r="A584" s="37"/>
      <c r="B584" s="38"/>
      <c r="C584" s="39"/>
      <c r="D584" s="189" t="s">
        <v>203</v>
      </c>
      <c r="E584" s="39"/>
      <c r="F584" s="228" t="s">
        <v>810</v>
      </c>
      <c r="G584" s="39"/>
      <c r="H584" s="39"/>
      <c r="I584" s="191"/>
      <c r="J584" s="39"/>
      <c r="K584" s="39"/>
      <c r="L584" s="42"/>
      <c r="M584" s="192"/>
      <c r="N584" s="193"/>
      <c r="O584" s="67"/>
      <c r="P584" s="67"/>
      <c r="Q584" s="67"/>
      <c r="R584" s="67"/>
      <c r="S584" s="67"/>
      <c r="T584" s="68"/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T584" s="20" t="s">
        <v>203</v>
      </c>
      <c r="AU584" s="20" t="s">
        <v>83</v>
      </c>
    </row>
    <row r="585" spans="1:65" s="13" customFormat="1" ht="11.25">
      <c r="B585" s="196"/>
      <c r="C585" s="197"/>
      <c r="D585" s="189" t="s">
        <v>147</v>
      </c>
      <c r="E585" s="198" t="s">
        <v>28</v>
      </c>
      <c r="F585" s="199" t="s">
        <v>811</v>
      </c>
      <c r="G585" s="197"/>
      <c r="H585" s="200">
        <v>1539.16</v>
      </c>
      <c r="I585" s="201"/>
      <c r="J585" s="197"/>
      <c r="K585" s="197"/>
      <c r="L585" s="202"/>
      <c r="M585" s="203"/>
      <c r="N585" s="204"/>
      <c r="O585" s="204"/>
      <c r="P585" s="204"/>
      <c r="Q585" s="204"/>
      <c r="R585" s="204"/>
      <c r="S585" s="204"/>
      <c r="T585" s="205"/>
      <c r="AT585" s="206" t="s">
        <v>147</v>
      </c>
      <c r="AU585" s="206" t="s">
        <v>83</v>
      </c>
      <c r="AV585" s="13" t="s">
        <v>83</v>
      </c>
      <c r="AW585" s="13" t="s">
        <v>35</v>
      </c>
      <c r="AX585" s="13" t="s">
        <v>81</v>
      </c>
      <c r="AY585" s="206" t="s">
        <v>134</v>
      </c>
    </row>
    <row r="586" spans="1:65" s="2" customFormat="1" ht="16.5" customHeight="1">
      <c r="A586" s="37"/>
      <c r="B586" s="38"/>
      <c r="C586" s="176">
        <v>106</v>
      </c>
      <c r="D586" s="176" t="s">
        <v>136</v>
      </c>
      <c r="E586" s="177" t="s">
        <v>812</v>
      </c>
      <c r="F586" s="178" t="s">
        <v>813</v>
      </c>
      <c r="G586" s="179" t="s">
        <v>303</v>
      </c>
      <c r="H586" s="180">
        <v>158.33000000000001</v>
      </c>
      <c r="I586" s="181"/>
      <c r="J586" s="182">
        <f>ROUND(I586*H586,2)</f>
        <v>0</v>
      </c>
      <c r="K586" s="178" t="s">
        <v>140</v>
      </c>
      <c r="L586" s="42"/>
      <c r="M586" s="183" t="s">
        <v>28</v>
      </c>
      <c r="N586" s="184" t="s">
        <v>44</v>
      </c>
      <c r="O586" s="67"/>
      <c r="P586" s="185">
        <f>O586*H586</f>
        <v>0</v>
      </c>
      <c r="Q586" s="185">
        <v>0</v>
      </c>
      <c r="R586" s="185">
        <f>Q586*H586</f>
        <v>0</v>
      </c>
      <c r="S586" s="185">
        <v>0</v>
      </c>
      <c r="T586" s="186">
        <f>S586*H586</f>
        <v>0</v>
      </c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R586" s="187" t="s">
        <v>141</v>
      </c>
      <c r="AT586" s="187" t="s">
        <v>136</v>
      </c>
      <c r="AU586" s="187" t="s">
        <v>83</v>
      </c>
      <c r="AY586" s="20" t="s">
        <v>134</v>
      </c>
      <c r="BE586" s="188">
        <f>IF(N586="základní",J586,0)</f>
        <v>0</v>
      </c>
      <c r="BF586" s="188">
        <f>IF(N586="snížená",J586,0)</f>
        <v>0</v>
      </c>
      <c r="BG586" s="188">
        <f>IF(N586="zákl. přenesená",J586,0)</f>
        <v>0</v>
      </c>
      <c r="BH586" s="188">
        <f>IF(N586="sníž. přenesená",J586,0)</f>
        <v>0</v>
      </c>
      <c r="BI586" s="188">
        <f>IF(N586="nulová",J586,0)</f>
        <v>0</v>
      </c>
      <c r="BJ586" s="20" t="s">
        <v>81</v>
      </c>
      <c r="BK586" s="188">
        <f>ROUND(I586*H586,2)</f>
        <v>0</v>
      </c>
      <c r="BL586" s="20" t="s">
        <v>141</v>
      </c>
      <c r="BM586" s="187" t="s">
        <v>814</v>
      </c>
    </row>
    <row r="587" spans="1:65" s="2" customFormat="1" ht="19.5">
      <c r="A587" s="37"/>
      <c r="B587" s="38"/>
      <c r="C587" s="39"/>
      <c r="D587" s="189" t="s">
        <v>143</v>
      </c>
      <c r="E587" s="39"/>
      <c r="F587" s="190" t="s">
        <v>815</v>
      </c>
      <c r="G587" s="39"/>
      <c r="H587" s="39"/>
      <c r="I587" s="191"/>
      <c r="J587" s="39"/>
      <c r="K587" s="39"/>
      <c r="L587" s="42"/>
      <c r="M587" s="192"/>
      <c r="N587" s="193"/>
      <c r="O587" s="67"/>
      <c r="P587" s="67"/>
      <c r="Q587" s="67"/>
      <c r="R587" s="67"/>
      <c r="S587" s="67"/>
      <c r="T587" s="68"/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T587" s="20" t="s">
        <v>143</v>
      </c>
      <c r="AU587" s="20" t="s">
        <v>83</v>
      </c>
    </row>
    <row r="588" spans="1:65" s="2" customFormat="1" ht="11.25">
      <c r="A588" s="37"/>
      <c r="B588" s="38"/>
      <c r="C588" s="39"/>
      <c r="D588" s="194" t="s">
        <v>145</v>
      </c>
      <c r="E588" s="39"/>
      <c r="F588" s="195" t="s">
        <v>816</v>
      </c>
      <c r="G588" s="39"/>
      <c r="H588" s="39"/>
      <c r="I588" s="191"/>
      <c r="J588" s="39"/>
      <c r="K588" s="39"/>
      <c r="L588" s="42"/>
      <c r="M588" s="192"/>
      <c r="N588" s="193"/>
      <c r="O588" s="67"/>
      <c r="P588" s="67"/>
      <c r="Q588" s="67"/>
      <c r="R588" s="67"/>
      <c r="S588" s="67"/>
      <c r="T588" s="68"/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T588" s="20" t="s">
        <v>145</v>
      </c>
      <c r="AU588" s="20" t="s">
        <v>83</v>
      </c>
    </row>
    <row r="589" spans="1:65" s="13" customFormat="1" ht="11.25">
      <c r="B589" s="196"/>
      <c r="C589" s="197"/>
      <c r="D589" s="189" t="s">
        <v>147</v>
      </c>
      <c r="E589" s="198" t="s">
        <v>28</v>
      </c>
      <c r="F589" s="199" t="s">
        <v>817</v>
      </c>
      <c r="G589" s="197"/>
      <c r="H589" s="200">
        <v>158.33000000000001</v>
      </c>
      <c r="I589" s="201"/>
      <c r="J589" s="197"/>
      <c r="K589" s="197"/>
      <c r="L589" s="202"/>
      <c r="M589" s="203"/>
      <c r="N589" s="204"/>
      <c r="O589" s="204"/>
      <c r="P589" s="204"/>
      <c r="Q589" s="204"/>
      <c r="R589" s="204"/>
      <c r="S589" s="204"/>
      <c r="T589" s="205"/>
      <c r="AT589" s="206" t="s">
        <v>147</v>
      </c>
      <c r="AU589" s="206" t="s">
        <v>83</v>
      </c>
      <c r="AV589" s="13" t="s">
        <v>83</v>
      </c>
      <c r="AW589" s="13" t="s">
        <v>35</v>
      </c>
      <c r="AX589" s="13" t="s">
        <v>81</v>
      </c>
      <c r="AY589" s="206" t="s">
        <v>134</v>
      </c>
    </row>
    <row r="590" spans="1:65" s="2" customFormat="1" ht="24.2" customHeight="1">
      <c r="A590" s="37"/>
      <c r="B590" s="38"/>
      <c r="C590" s="176">
        <v>107</v>
      </c>
      <c r="D590" s="176" t="s">
        <v>136</v>
      </c>
      <c r="E590" s="177" t="s">
        <v>819</v>
      </c>
      <c r="F590" s="178" t="s">
        <v>820</v>
      </c>
      <c r="G590" s="179" t="s">
        <v>303</v>
      </c>
      <c r="H590" s="180">
        <v>127.81</v>
      </c>
      <c r="I590" s="181"/>
      <c r="J590" s="182">
        <f>ROUND(I590*H590,2)</f>
        <v>0</v>
      </c>
      <c r="K590" s="178" t="s">
        <v>140</v>
      </c>
      <c r="L590" s="42"/>
      <c r="M590" s="183" t="s">
        <v>28</v>
      </c>
      <c r="N590" s="184" t="s">
        <v>44</v>
      </c>
      <c r="O590" s="67"/>
      <c r="P590" s="185">
        <f>O590*H590</f>
        <v>0</v>
      </c>
      <c r="Q590" s="185">
        <v>0</v>
      </c>
      <c r="R590" s="185">
        <f>Q590*H590</f>
        <v>0</v>
      </c>
      <c r="S590" s="185">
        <v>0</v>
      </c>
      <c r="T590" s="186">
        <f>S590*H590</f>
        <v>0</v>
      </c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R590" s="187" t="s">
        <v>141</v>
      </c>
      <c r="AT590" s="187" t="s">
        <v>136</v>
      </c>
      <c r="AU590" s="187" t="s">
        <v>83</v>
      </c>
      <c r="AY590" s="20" t="s">
        <v>134</v>
      </c>
      <c r="BE590" s="188">
        <f>IF(N590="základní",J590,0)</f>
        <v>0</v>
      </c>
      <c r="BF590" s="188">
        <f>IF(N590="snížená",J590,0)</f>
        <v>0</v>
      </c>
      <c r="BG590" s="188">
        <f>IF(N590="zákl. přenesená",J590,0)</f>
        <v>0</v>
      </c>
      <c r="BH590" s="188">
        <f>IF(N590="sníž. přenesená",J590,0)</f>
        <v>0</v>
      </c>
      <c r="BI590" s="188">
        <f>IF(N590="nulová",J590,0)</f>
        <v>0</v>
      </c>
      <c r="BJ590" s="20" t="s">
        <v>81</v>
      </c>
      <c r="BK590" s="188">
        <f>ROUND(I590*H590,2)</f>
        <v>0</v>
      </c>
      <c r="BL590" s="20" t="s">
        <v>141</v>
      </c>
      <c r="BM590" s="187" t="s">
        <v>821</v>
      </c>
    </row>
    <row r="591" spans="1:65" s="2" customFormat="1" ht="19.5">
      <c r="A591" s="37"/>
      <c r="B591" s="38"/>
      <c r="C591" s="39"/>
      <c r="D591" s="189" t="s">
        <v>143</v>
      </c>
      <c r="E591" s="39"/>
      <c r="F591" s="190" t="s">
        <v>822</v>
      </c>
      <c r="G591" s="39"/>
      <c r="H591" s="39"/>
      <c r="I591" s="191"/>
      <c r="J591" s="39"/>
      <c r="K591" s="39"/>
      <c r="L591" s="42"/>
      <c r="M591" s="192"/>
      <c r="N591" s="193"/>
      <c r="O591" s="67"/>
      <c r="P591" s="67"/>
      <c r="Q591" s="67"/>
      <c r="R591" s="67"/>
      <c r="S591" s="67"/>
      <c r="T591" s="68"/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T591" s="20" t="s">
        <v>143</v>
      </c>
      <c r="AU591" s="20" t="s">
        <v>83</v>
      </c>
    </row>
    <row r="592" spans="1:65" s="2" customFormat="1" ht="11.25">
      <c r="A592" s="37"/>
      <c r="B592" s="38"/>
      <c r="C592" s="39"/>
      <c r="D592" s="194" t="s">
        <v>145</v>
      </c>
      <c r="E592" s="39"/>
      <c r="F592" s="195" t="s">
        <v>823</v>
      </c>
      <c r="G592" s="39"/>
      <c r="H592" s="39"/>
      <c r="I592" s="191"/>
      <c r="J592" s="39"/>
      <c r="K592" s="39"/>
      <c r="L592" s="42"/>
      <c r="M592" s="192"/>
      <c r="N592" s="193"/>
      <c r="O592" s="67"/>
      <c r="P592" s="67"/>
      <c r="Q592" s="67"/>
      <c r="R592" s="67"/>
      <c r="S592" s="67"/>
      <c r="T592" s="68"/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T592" s="20" t="s">
        <v>145</v>
      </c>
      <c r="AU592" s="20" t="s">
        <v>83</v>
      </c>
    </row>
    <row r="593" spans="1:65" s="13" customFormat="1" ht="11.25">
      <c r="B593" s="196"/>
      <c r="C593" s="197"/>
      <c r="D593" s="189" t="s">
        <v>147</v>
      </c>
      <c r="E593" s="198" t="s">
        <v>28</v>
      </c>
      <c r="F593" s="199" t="s">
        <v>824</v>
      </c>
      <c r="G593" s="197"/>
      <c r="H593" s="200">
        <v>127.81</v>
      </c>
      <c r="I593" s="201"/>
      <c r="J593" s="197"/>
      <c r="K593" s="197"/>
      <c r="L593" s="202"/>
      <c r="M593" s="203"/>
      <c r="N593" s="204"/>
      <c r="O593" s="204"/>
      <c r="P593" s="204"/>
      <c r="Q593" s="204"/>
      <c r="R593" s="204"/>
      <c r="S593" s="204"/>
      <c r="T593" s="205"/>
      <c r="AT593" s="206" t="s">
        <v>147</v>
      </c>
      <c r="AU593" s="206" t="s">
        <v>83</v>
      </c>
      <c r="AV593" s="13" t="s">
        <v>83</v>
      </c>
      <c r="AW593" s="13" t="s">
        <v>35</v>
      </c>
      <c r="AX593" s="13" t="s">
        <v>81</v>
      </c>
      <c r="AY593" s="206" t="s">
        <v>134</v>
      </c>
    </row>
    <row r="594" spans="1:65" s="2" customFormat="1" ht="24.2" customHeight="1">
      <c r="A594" s="37"/>
      <c r="B594" s="38"/>
      <c r="C594" s="176">
        <v>108</v>
      </c>
      <c r="D594" s="176" t="s">
        <v>136</v>
      </c>
      <c r="E594" s="177" t="s">
        <v>825</v>
      </c>
      <c r="F594" s="178" t="s">
        <v>826</v>
      </c>
      <c r="G594" s="179" t="s">
        <v>303</v>
      </c>
      <c r="H594" s="180">
        <v>35.65</v>
      </c>
      <c r="I594" s="181"/>
      <c r="J594" s="182">
        <f>ROUND(I594*H594,2)</f>
        <v>0</v>
      </c>
      <c r="K594" s="178" t="s">
        <v>140</v>
      </c>
      <c r="L594" s="42"/>
      <c r="M594" s="183" t="s">
        <v>28</v>
      </c>
      <c r="N594" s="184" t="s">
        <v>44</v>
      </c>
      <c r="O594" s="67"/>
      <c r="P594" s="185">
        <f>O594*H594</f>
        <v>0</v>
      </c>
      <c r="Q594" s="185">
        <v>3.0000000000000001E-5</v>
      </c>
      <c r="R594" s="185">
        <f>Q594*H594</f>
        <v>1.0694999999999999E-3</v>
      </c>
      <c r="S594" s="185">
        <v>0</v>
      </c>
      <c r="T594" s="186">
        <f>S594*H594</f>
        <v>0</v>
      </c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R594" s="187" t="s">
        <v>141</v>
      </c>
      <c r="AT594" s="187" t="s">
        <v>136</v>
      </c>
      <c r="AU594" s="187" t="s">
        <v>83</v>
      </c>
      <c r="AY594" s="20" t="s">
        <v>134</v>
      </c>
      <c r="BE594" s="188">
        <f>IF(N594="základní",J594,0)</f>
        <v>0</v>
      </c>
      <c r="BF594" s="188">
        <f>IF(N594="snížená",J594,0)</f>
        <v>0</v>
      </c>
      <c r="BG594" s="188">
        <f>IF(N594="zákl. přenesená",J594,0)</f>
        <v>0</v>
      </c>
      <c r="BH594" s="188">
        <f>IF(N594="sníž. přenesená",J594,0)</f>
        <v>0</v>
      </c>
      <c r="BI594" s="188">
        <f>IF(N594="nulová",J594,0)</f>
        <v>0</v>
      </c>
      <c r="BJ594" s="20" t="s">
        <v>81</v>
      </c>
      <c r="BK594" s="188">
        <f>ROUND(I594*H594,2)</f>
        <v>0</v>
      </c>
      <c r="BL594" s="20" t="s">
        <v>141</v>
      </c>
      <c r="BM594" s="187" t="s">
        <v>827</v>
      </c>
    </row>
    <row r="595" spans="1:65" s="2" customFormat="1" ht="19.5">
      <c r="A595" s="37"/>
      <c r="B595" s="38"/>
      <c r="C595" s="39"/>
      <c r="D595" s="189" t="s">
        <v>143</v>
      </c>
      <c r="E595" s="39"/>
      <c r="F595" s="190" t="s">
        <v>828</v>
      </c>
      <c r="G595" s="39"/>
      <c r="H595" s="39"/>
      <c r="I595" s="191"/>
      <c r="J595" s="39"/>
      <c r="K595" s="39"/>
      <c r="L595" s="42"/>
      <c r="M595" s="192"/>
      <c r="N595" s="193"/>
      <c r="O595" s="67"/>
      <c r="P595" s="67"/>
      <c r="Q595" s="67"/>
      <c r="R595" s="67"/>
      <c r="S595" s="67"/>
      <c r="T595" s="68"/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T595" s="20" t="s">
        <v>143</v>
      </c>
      <c r="AU595" s="20" t="s">
        <v>83</v>
      </c>
    </row>
    <row r="596" spans="1:65" s="2" customFormat="1" ht="11.25">
      <c r="A596" s="37"/>
      <c r="B596" s="38"/>
      <c r="C596" s="39"/>
      <c r="D596" s="194" t="s">
        <v>145</v>
      </c>
      <c r="E596" s="39"/>
      <c r="F596" s="195" t="s">
        <v>829</v>
      </c>
      <c r="G596" s="39"/>
      <c r="H596" s="39"/>
      <c r="I596" s="191"/>
      <c r="J596" s="39"/>
      <c r="K596" s="39"/>
      <c r="L596" s="42"/>
      <c r="M596" s="192"/>
      <c r="N596" s="193"/>
      <c r="O596" s="67"/>
      <c r="P596" s="67"/>
      <c r="Q596" s="67"/>
      <c r="R596" s="67"/>
      <c r="S596" s="67"/>
      <c r="T596" s="68"/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T596" s="20" t="s">
        <v>145</v>
      </c>
      <c r="AU596" s="20" t="s">
        <v>83</v>
      </c>
    </row>
    <row r="597" spans="1:65" s="13" customFormat="1" ht="11.25">
      <c r="B597" s="196"/>
      <c r="C597" s="197"/>
      <c r="D597" s="189" t="s">
        <v>147</v>
      </c>
      <c r="E597" s="198" t="s">
        <v>28</v>
      </c>
      <c r="F597" s="199" t="s">
        <v>830</v>
      </c>
      <c r="G597" s="197"/>
      <c r="H597" s="200">
        <v>35.65</v>
      </c>
      <c r="I597" s="201"/>
      <c r="J597" s="197"/>
      <c r="K597" s="197"/>
      <c r="L597" s="202"/>
      <c r="M597" s="203"/>
      <c r="N597" s="204"/>
      <c r="O597" s="204"/>
      <c r="P597" s="204"/>
      <c r="Q597" s="204"/>
      <c r="R597" s="204"/>
      <c r="S597" s="204"/>
      <c r="T597" s="205"/>
      <c r="AT597" s="206" t="s">
        <v>147</v>
      </c>
      <c r="AU597" s="206" t="s">
        <v>83</v>
      </c>
      <c r="AV597" s="13" t="s">
        <v>83</v>
      </c>
      <c r="AW597" s="13" t="s">
        <v>35</v>
      </c>
      <c r="AX597" s="13" t="s">
        <v>81</v>
      </c>
      <c r="AY597" s="206" t="s">
        <v>134</v>
      </c>
    </row>
    <row r="598" spans="1:65" s="2" customFormat="1" ht="33" customHeight="1">
      <c r="A598" s="37"/>
      <c r="B598" s="38"/>
      <c r="C598" s="176">
        <v>109</v>
      </c>
      <c r="D598" s="176" t="s">
        <v>136</v>
      </c>
      <c r="E598" s="177" t="s">
        <v>832</v>
      </c>
      <c r="F598" s="178" t="s">
        <v>833</v>
      </c>
      <c r="G598" s="179" t="s">
        <v>299</v>
      </c>
      <c r="H598" s="180">
        <v>1</v>
      </c>
      <c r="I598" s="181"/>
      <c r="J598" s="182">
        <f>ROUND(I598*H598,2)</f>
        <v>0</v>
      </c>
      <c r="K598" s="178" t="s">
        <v>140</v>
      </c>
      <c r="L598" s="42"/>
      <c r="M598" s="183" t="s">
        <v>28</v>
      </c>
      <c r="N598" s="184" t="s">
        <v>44</v>
      </c>
      <c r="O598" s="67"/>
      <c r="P598" s="185">
        <f>O598*H598</f>
        <v>0</v>
      </c>
      <c r="Q598" s="185">
        <v>9.7159999999999996E-2</v>
      </c>
      <c r="R598" s="185">
        <f>Q598*H598</f>
        <v>9.7159999999999996E-2</v>
      </c>
      <c r="S598" s="185">
        <v>0</v>
      </c>
      <c r="T598" s="186">
        <f>S598*H598</f>
        <v>0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187" t="s">
        <v>141</v>
      </c>
      <c r="AT598" s="187" t="s">
        <v>136</v>
      </c>
      <c r="AU598" s="187" t="s">
        <v>83</v>
      </c>
      <c r="AY598" s="20" t="s">
        <v>134</v>
      </c>
      <c r="BE598" s="188">
        <f>IF(N598="základní",J598,0)</f>
        <v>0</v>
      </c>
      <c r="BF598" s="188">
        <f>IF(N598="snížená",J598,0)</f>
        <v>0</v>
      </c>
      <c r="BG598" s="188">
        <f>IF(N598="zákl. přenesená",J598,0)</f>
        <v>0</v>
      </c>
      <c r="BH598" s="188">
        <f>IF(N598="sníž. přenesená",J598,0)</f>
        <v>0</v>
      </c>
      <c r="BI598" s="188">
        <f>IF(N598="nulová",J598,0)</f>
        <v>0</v>
      </c>
      <c r="BJ598" s="20" t="s">
        <v>81</v>
      </c>
      <c r="BK598" s="188">
        <f>ROUND(I598*H598,2)</f>
        <v>0</v>
      </c>
      <c r="BL598" s="20" t="s">
        <v>141</v>
      </c>
      <c r="BM598" s="187" t="s">
        <v>834</v>
      </c>
    </row>
    <row r="599" spans="1:65" s="2" customFormat="1" ht="29.25">
      <c r="A599" s="37"/>
      <c r="B599" s="38"/>
      <c r="C599" s="39"/>
      <c r="D599" s="189" t="s">
        <v>143</v>
      </c>
      <c r="E599" s="39"/>
      <c r="F599" s="190" t="s">
        <v>835</v>
      </c>
      <c r="G599" s="39"/>
      <c r="H599" s="39"/>
      <c r="I599" s="191"/>
      <c r="J599" s="39"/>
      <c r="K599" s="39"/>
      <c r="L599" s="42"/>
      <c r="M599" s="192"/>
      <c r="N599" s="193"/>
      <c r="O599" s="67"/>
      <c r="P599" s="67"/>
      <c r="Q599" s="67"/>
      <c r="R599" s="67"/>
      <c r="S599" s="67"/>
      <c r="T599" s="68"/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T599" s="20" t="s">
        <v>143</v>
      </c>
      <c r="AU599" s="20" t="s">
        <v>83</v>
      </c>
    </row>
    <row r="600" spans="1:65" s="2" customFormat="1" ht="11.25">
      <c r="A600" s="37"/>
      <c r="B600" s="38"/>
      <c r="C600" s="39"/>
      <c r="D600" s="194" t="s">
        <v>145</v>
      </c>
      <c r="E600" s="39"/>
      <c r="F600" s="195" t="s">
        <v>836</v>
      </c>
      <c r="G600" s="39"/>
      <c r="H600" s="39"/>
      <c r="I600" s="191"/>
      <c r="J600" s="39"/>
      <c r="K600" s="39"/>
      <c r="L600" s="42"/>
      <c r="M600" s="192"/>
      <c r="N600" s="193"/>
      <c r="O600" s="67"/>
      <c r="P600" s="67"/>
      <c r="Q600" s="67"/>
      <c r="R600" s="67"/>
      <c r="S600" s="67"/>
      <c r="T600" s="68"/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T600" s="20" t="s">
        <v>145</v>
      </c>
      <c r="AU600" s="20" t="s">
        <v>83</v>
      </c>
    </row>
    <row r="601" spans="1:65" s="2" customFormat="1" ht="19.5">
      <c r="A601" s="37"/>
      <c r="B601" s="38"/>
      <c r="C601" s="39"/>
      <c r="D601" s="189" t="s">
        <v>203</v>
      </c>
      <c r="E601" s="39"/>
      <c r="F601" s="228" t="s">
        <v>837</v>
      </c>
      <c r="G601" s="39"/>
      <c r="H601" s="39"/>
      <c r="I601" s="191"/>
      <c r="J601" s="39"/>
      <c r="K601" s="39"/>
      <c r="L601" s="42"/>
      <c r="M601" s="192"/>
      <c r="N601" s="193"/>
      <c r="O601" s="67"/>
      <c r="P601" s="67"/>
      <c r="Q601" s="67"/>
      <c r="R601" s="67"/>
      <c r="S601" s="67"/>
      <c r="T601" s="68"/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T601" s="20" t="s">
        <v>203</v>
      </c>
      <c r="AU601" s="20" t="s">
        <v>83</v>
      </c>
    </row>
    <row r="602" spans="1:65" s="13" customFormat="1" ht="11.25">
      <c r="B602" s="196"/>
      <c r="C602" s="197"/>
      <c r="D602" s="189" t="s">
        <v>147</v>
      </c>
      <c r="E602" s="198" t="s">
        <v>28</v>
      </c>
      <c r="F602" s="199" t="s">
        <v>81</v>
      </c>
      <c r="G602" s="197"/>
      <c r="H602" s="200">
        <v>1</v>
      </c>
      <c r="I602" s="201"/>
      <c r="J602" s="197"/>
      <c r="K602" s="197"/>
      <c r="L602" s="202"/>
      <c r="M602" s="203"/>
      <c r="N602" s="204"/>
      <c r="O602" s="204"/>
      <c r="P602" s="204"/>
      <c r="Q602" s="204"/>
      <c r="R602" s="204"/>
      <c r="S602" s="204"/>
      <c r="T602" s="205"/>
      <c r="AT602" s="206" t="s">
        <v>147</v>
      </c>
      <c r="AU602" s="206" t="s">
        <v>83</v>
      </c>
      <c r="AV602" s="13" t="s">
        <v>83</v>
      </c>
      <c r="AW602" s="13" t="s">
        <v>35</v>
      </c>
      <c r="AX602" s="13" t="s">
        <v>81</v>
      </c>
      <c r="AY602" s="206" t="s">
        <v>134</v>
      </c>
    </row>
    <row r="603" spans="1:65" s="2" customFormat="1" ht="37.9" customHeight="1">
      <c r="A603" s="37"/>
      <c r="B603" s="38"/>
      <c r="C603" s="240">
        <v>110</v>
      </c>
      <c r="D603" s="240" t="s">
        <v>234</v>
      </c>
      <c r="E603" s="241" t="s">
        <v>838</v>
      </c>
      <c r="F603" s="242" t="s">
        <v>839</v>
      </c>
      <c r="G603" s="243" t="s">
        <v>299</v>
      </c>
      <c r="H603" s="244">
        <v>1</v>
      </c>
      <c r="I603" s="245"/>
      <c r="J603" s="246">
        <f>ROUND(I603*H603,2)</f>
        <v>0</v>
      </c>
      <c r="K603" s="242" t="s">
        <v>28</v>
      </c>
      <c r="L603" s="247"/>
      <c r="M603" s="248" t="s">
        <v>28</v>
      </c>
      <c r="N603" s="249" t="s">
        <v>44</v>
      </c>
      <c r="O603" s="67"/>
      <c r="P603" s="185">
        <f>O603*H603</f>
        <v>0</v>
      </c>
      <c r="Q603" s="185">
        <v>5.1999999999999998E-2</v>
      </c>
      <c r="R603" s="185">
        <f>Q603*H603</f>
        <v>5.1999999999999998E-2</v>
      </c>
      <c r="S603" s="185">
        <v>0</v>
      </c>
      <c r="T603" s="186">
        <f>S603*H603</f>
        <v>0</v>
      </c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R603" s="187" t="s">
        <v>197</v>
      </c>
      <c r="AT603" s="187" t="s">
        <v>234</v>
      </c>
      <c r="AU603" s="187" t="s">
        <v>83</v>
      </c>
      <c r="AY603" s="20" t="s">
        <v>134</v>
      </c>
      <c r="BE603" s="188">
        <f>IF(N603="základní",J603,0)</f>
        <v>0</v>
      </c>
      <c r="BF603" s="188">
        <f>IF(N603="snížená",J603,0)</f>
        <v>0</v>
      </c>
      <c r="BG603" s="188">
        <f>IF(N603="zákl. přenesená",J603,0)</f>
        <v>0</v>
      </c>
      <c r="BH603" s="188">
        <f>IF(N603="sníž. přenesená",J603,0)</f>
        <v>0</v>
      </c>
      <c r="BI603" s="188">
        <f>IF(N603="nulová",J603,0)</f>
        <v>0</v>
      </c>
      <c r="BJ603" s="20" t="s">
        <v>81</v>
      </c>
      <c r="BK603" s="188">
        <f>ROUND(I603*H603,2)</f>
        <v>0</v>
      </c>
      <c r="BL603" s="20" t="s">
        <v>141</v>
      </c>
      <c r="BM603" s="187" t="s">
        <v>840</v>
      </c>
    </row>
    <row r="604" spans="1:65" s="2" customFormat="1" ht="29.25">
      <c r="A604" s="37"/>
      <c r="B604" s="38"/>
      <c r="C604" s="39"/>
      <c r="D604" s="189" t="s">
        <v>143</v>
      </c>
      <c r="E604" s="39"/>
      <c r="F604" s="190" t="s">
        <v>839</v>
      </c>
      <c r="G604" s="39"/>
      <c r="H604" s="39"/>
      <c r="I604" s="191"/>
      <c r="J604" s="39"/>
      <c r="K604" s="39"/>
      <c r="L604" s="42"/>
      <c r="M604" s="192"/>
      <c r="N604" s="193"/>
      <c r="O604" s="67"/>
      <c r="P604" s="67"/>
      <c r="Q604" s="67"/>
      <c r="R604" s="67"/>
      <c r="S604" s="67"/>
      <c r="T604" s="68"/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T604" s="20" t="s">
        <v>143</v>
      </c>
      <c r="AU604" s="20" t="s">
        <v>83</v>
      </c>
    </row>
    <row r="605" spans="1:65" s="13" customFormat="1" ht="11.25">
      <c r="B605" s="196"/>
      <c r="C605" s="197"/>
      <c r="D605" s="189" t="s">
        <v>147</v>
      </c>
      <c r="E605" s="198" t="s">
        <v>28</v>
      </c>
      <c r="F605" s="199" t="s">
        <v>81</v>
      </c>
      <c r="G605" s="197"/>
      <c r="H605" s="200">
        <v>1</v>
      </c>
      <c r="I605" s="201"/>
      <c r="J605" s="197"/>
      <c r="K605" s="197"/>
      <c r="L605" s="202"/>
      <c r="M605" s="203"/>
      <c r="N605" s="204"/>
      <c r="O605" s="204"/>
      <c r="P605" s="204"/>
      <c r="Q605" s="204"/>
      <c r="R605" s="204"/>
      <c r="S605" s="204"/>
      <c r="T605" s="205"/>
      <c r="AT605" s="206" t="s">
        <v>147</v>
      </c>
      <c r="AU605" s="206" t="s">
        <v>83</v>
      </c>
      <c r="AV605" s="13" t="s">
        <v>83</v>
      </c>
      <c r="AW605" s="13" t="s">
        <v>35</v>
      </c>
      <c r="AX605" s="13" t="s">
        <v>81</v>
      </c>
      <c r="AY605" s="206" t="s">
        <v>134</v>
      </c>
    </row>
    <row r="606" spans="1:65" s="2" customFormat="1" ht="24.2" customHeight="1">
      <c r="A606" s="37"/>
      <c r="B606" s="38"/>
      <c r="C606" s="176">
        <v>111</v>
      </c>
      <c r="D606" s="176" t="s">
        <v>136</v>
      </c>
      <c r="E606" s="177" t="s">
        <v>842</v>
      </c>
      <c r="F606" s="178" t="s">
        <v>843</v>
      </c>
      <c r="G606" s="179" t="s">
        <v>303</v>
      </c>
      <c r="H606" s="180">
        <v>52.5</v>
      </c>
      <c r="I606" s="181"/>
      <c r="J606" s="182">
        <f>ROUND(I606*H606,2)</f>
        <v>0</v>
      </c>
      <c r="K606" s="178" t="s">
        <v>140</v>
      </c>
      <c r="L606" s="42"/>
      <c r="M606" s="183" t="s">
        <v>28</v>
      </c>
      <c r="N606" s="184" t="s">
        <v>44</v>
      </c>
      <c r="O606" s="67"/>
      <c r="P606" s="185">
        <f>O606*H606</f>
        <v>0</v>
      </c>
      <c r="Q606" s="185">
        <v>0.13095999999999999</v>
      </c>
      <c r="R606" s="185">
        <f>Q606*H606</f>
        <v>6.8754</v>
      </c>
      <c r="S606" s="185">
        <v>0</v>
      </c>
      <c r="T606" s="186">
        <f>S606*H606</f>
        <v>0</v>
      </c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R606" s="187" t="s">
        <v>141</v>
      </c>
      <c r="AT606" s="187" t="s">
        <v>136</v>
      </c>
      <c r="AU606" s="187" t="s">
        <v>83</v>
      </c>
      <c r="AY606" s="20" t="s">
        <v>134</v>
      </c>
      <c r="BE606" s="188">
        <f>IF(N606="základní",J606,0)</f>
        <v>0</v>
      </c>
      <c r="BF606" s="188">
        <f>IF(N606="snížená",J606,0)</f>
        <v>0</v>
      </c>
      <c r="BG606" s="188">
        <f>IF(N606="zákl. přenesená",J606,0)</f>
        <v>0</v>
      </c>
      <c r="BH606" s="188">
        <f>IF(N606="sníž. přenesená",J606,0)</f>
        <v>0</v>
      </c>
      <c r="BI606" s="188">
        <f>IF(N606="nulová",J606,0)</f>
        <v>0</v>
      </c>
      <c r="BJ606" s="20" t="s">
        <v>81</v>
      </c>
      <c r="BK606" s="188">
        <f>ROUND(I606*H606,2)</f>
        <v>0</v>
      </c>
      <c r="BL606" s="20" t="s">
        <v>141</v>
      </c>
      <c r="BM606" s="187" t="s">
        <v>844</v>
      </c>
    </row>
    <row r="607" spans="1:65" s="2" customFormat="1" ht="29.25">
      <c r="A607" s="37"/>
      <c r="B607" s="38"/>
      <c r="C607" s="39"/>
      <c r="D607" s="189" t="s">
        <v>143</v>
      </c>
      <c r="E607" s="39"/>
      <c r="F607" s="190" t="s">
        <v>845</v>
      </c>
      <c r="G607" s="39"/>
      <c r="H607" s="39"/>
      <c r="I607" s="191"/>
      <c r="J607" s="39"/>
      <c r="K607" s="39"/>
      <c r="L607" s="42"/>
      <c r="M607" s="192"/>
      <c r="N607" s="193"/>
      <c r="O607" s="67"/>
      <c r="P607" s="67"/>
      <c r="Q607" s="67"/>
      <c r="R607" s="67"/>
      <c r="S607" s="67"/>
      <c r="T607" s="68"/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T607" s="20" t="s">
        <v>143</v>
      </c>
      <c r="AU607" s="20" t="s">
        <v>83</v>
      </c>
    </row>
    <row r="608" spans="1:65" s="2" customFormat="1" ht="11.25">
      <c r="A608" s="37"/>
      <c r="B608" s="38"/>
      <c r="C608" s="39"/>
      <c r="D608" s="194" t="s">
        <v>145</v>
      </c>
      <c r="E608" s="39"/>
      <c r="F608" s="195" t="s">
        <v>846</v>
      </c>
      <c r="G608" s="39"/>
      <c r="H608" s="39"/>
      <c r="I608" s="191"/>
      <c r="J608" s="39"/>
      <c r="K608" s="39"/>
      <c r="L608" s="42"/>
      <c r="M608" s="192"/>
      <c r="N608" s="193"/>
      <c r="O608" s="67"/>
      <c r="P608" s="67"/>
      <c r="Q608" s="67"/>
      <c r="R608" s="67"/>
      <c r="S608" s="67"/>
      <c r="T608" s="68"/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T608" s="20" t="s">
        <v>145</v>
      </c>
      <c r="AU608" s="20" t="s">
        <v>83</v>
      </c>
    </row>
    <row r="609" spans="1:65" s="13" customFormat="1" ht="11.25">
      <c r="B609" s="196"/>
      <c r="C609" s="197"/>
      <c r="D609" s="189" t="s">
        <v>147</v>
      </c>
      <c r="E609" s="198" t="s">
        <v>28</v>
      </c>
      <c r="F609" s="199" t="s">
        <v>847</v>
      </c>
      <c r="G609" s="197"/>
      <c r="H609" s="200">
        <v>52.5</v>
      </c>
      <c r="I609" s="201"/>
      <c r="J609" s="197"/>
      <c r="K609" s="197"/>
      <c r="L609" s="202"/>
      <c r="M609" s="203"/>
      <c r="N609" s="204"/>
      <c r="O609" s="204"/>
      <c r="P609" s="204"/>
      <c r="Q609" s="204"/>
      <c r="R609" s="204"/>
      <c r="S609" s="204"/>
      <c r="T609" s="205"/>
      <c r="AT609" s="206" t="s">
        <v>147</v>
      </c>
      <c r="AU609" s="206" t="s">
        <v>83</v>
      </c>
      <c r="AV609" s="13" t="s">
        <v>83</v>
      </c>
      <c r="AW609" s="13" t="s">
        <v>35</v>
      </c>
      <c r="AX609" s="13" t="s">
        <v>73</v>
      </c>
      <c r="AY609" s="206" t="s">
        <v>134</v>
      </c>
    </row>
    <row r="610" spans="1:65" s="14" customFormat="1" ht="11.25">
      <c r="B610" s="207"/>
      <c r="C610" s="208"/>
      <c r="D610" s="189" t="s">
        <v>147</v>
      </c>
      <c r="E610" s="209" t="s">
        <v>28</v>
      </c>
      <c r="F610" s="210" t="s">
        <v>149</v>
      </c>
      <c r="G610" s="208"/>
      <c r="H610" s="211">
        <v>52.5</v>
      </c>
      <c r="I610" s="212"/>
      <c r="J610" s="208"/>
      <c r="K610" s="208"/>
      <c r="L610" s="213"/>
      <c r="M610" s="214"/>
      <c r="N610" s="215"/>
      <c r="O610" s="215"/>
      <c r="P610" s="215"/>
      <c r="Q610" s="215"/>
      <c r="R610" s="215"/>
      <c r="S610" s="215"/>
      <c r="T610" s="216"/>
      <c r="AT610" s="217" t="s">
        <v>147</v>
      </c>
      <c r="AU610" s="217" t="s">
        <v>83</v>
      </c>
      <c r="AV610" s="14" t="s">
        <v>141</v>
      </c>
      <c r="AW610" s="14" t="s">
        <v>35</v>
      </c>
      <c r="AX610" s="14" t="s">
        <v>81</v>
      </c>
      <c r="AY610" s="217" t="s">
        <v>134</v>
      </c>
    </row>
    <row r="611" spans="1:65" s="2" customFormat="1" ht="16.5" customHeight="1">
      <c r="A611" s="37"/>
      <c r="B611" s="38"/>
      <c r="C611" s="240">
        <v>112</v>
      </c>
      <c r="D611" s="240" t="s">
        <v>234</v>
      </c>
      <c r="E611" s="241" t="s">
        <v>848</v>
      </c>
      <c r="F611" s="242" t="s">
        <v>849</v>
      </c>
      <c r="G611" s="243" t="s">
        <v>303</v>
      </c>
      <c r="H611" s="244">
        <v>53.55</v>
      </c>
      <c r="I611" s="245"/>
      <c r="J611" s="246">
        <f>ROUND(I611*H611,2)</f>
        <v>0</v>
      </c>
      <c r="K611" s="242" t="s">
        <v>140</v>
      </c>
      <c r="L611" s="247"/>
      <c r="M611" s="248" t="s">
        <v>28</v>
      </c>
      <c r="N611" s="249" t="s">
        <v>44</v>
      </c>
      <c r="O611" s="67"/>
      <c r="P611" s="185">
        <f>O611*H611</f>
        <v>0</v>
      </c>
      <c r="Q611" s="185">
        <v>3.56E-2</v>
      </c>
      <c r="R611" s="185">
        <f>Q611*H611</f>
        <v>1.90638</v>
      </c>
      <c r="S611" s="185">
        <v>0</v>
      </c>
      <c r="T611" s="186">
        <f>S611*H611</f>
        <v>0</v>
      </c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R611" s="187" t="s">
        <v>197</v>
      </c>
      <c r="AT611" s="187" t="s">
        <v>234</v>
      </c>
      <c r="AU611" s="187" t="s">
        <v>83</v>
      </c>
      <c r="AY611" s="20" t="s">
        <v>134</v>
      </c>
      <c r="BE611" s="188">
        <f>IF(N611="základní",J611,0)</f>
        <v>0</v>
      </c>
      <c r="BF611" s="188">
        <f>IF(N611="snížená",J611,0)</f>
        <v>0</v>
      </c>
      <c r="BG611" s="188">
        <f>IF(N611="zákl. přenesená",J611,0)</f>
        <v>0</v>
      </c>
      <c r="BH611" s="188">
        <f>IF(N611="sníž. přenesená",J611,0)</f>
        <v>0</v>
      </c>
      <c r="BI611" s="188">
        <f>IF(N611="nulová",J611,0)</f>
        <v>0</v>
      </c>
      <c r="BJ611" s="20" t="s">
        <v>81</v>
      </c>
      <c r="BK611" s="188">
        <f>ROUND(I611*H611,2)</f>
        <v>0</v>
      </c>
      <c r="BL611" s="20" t="s">
        <v>141</v>
      </c>
      <c r="BM611" s="187" t="s">
        <v>850</v>
      </c>
    </row>
    <row r="612" spans="1:65" s="2" customFormat="1" ht="11.25">
      <c r="A612" s="37"/>
      <c r="B612" s="38"/>
      <c r="C612" s="39"/>
      <c r="D612" s="189" t="s">
        <v>143</v>
      </c>
      <c r="E612" s="39"/>
      <c r="F612" s="190" t="s">
        <v>849</v>
      </c>
      <c r="G612" s="39"/>
      <c r="H612" s="39"/>
      <c r="I612" s="191"/>
      <c r="J612" s="39"/>
      <c r="K612" s="39"/>
      <c r="L612" s="42"/>
      <c r="M612" s="192"/>
      <c r="N612" s="193"/>
      <c r="O612" s="67"/>
      <c r="P612" s="67"/>
      <c r="Q612" s="67"/>
      <c r="R612" s="67"/>
      <c r="S612" s="67"/>
      <c r="T612" s="68"/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T612" s="20" t="s">
        <v>143</v>
      </c>
      <c r="AU612" s="20" t="s">
        <v>83</v>
      </c>
    </row>
    <row r="613" spans="1:65" s="13" customFormat="1" ht="11.25">
      <c r="B613" s="196"/>
      <c r="C613" s="197"/>
      <c r="D613" s="189" t="s">
        <v>147</v>
      </c>
      <c r="E613" s="198" t="s">
        <v>28</v>
      </c>
      <c r="F613" s="199" t="s">
        <v>847</v>
      </c>
      <c r="G613" s="197"/>
      <c r="H613" s="200">
        <v>52.5</v>
      </c>
      <c r="I613" s="201"/>
      <c r="J613" s="197"/>
      <c r="K613" s="197"/>
      <c r="L613" s="202"/>
      <c r="M613" s="203"/>
      <c r="N613" s="204"/>
      <c r="O613" s="204"/>
      <c r="P613" s="204"/>
      <c r="Q613" s="204"/>
      <c r="R613" s="204"/>
      <c r="S613" s="204"/>
      <c r="T613" s="205"/>
      <c r="AT613" s="206" t="s">
        <v>147</v>
      </c>
      <c r="AU613" s="206" t="s">
        <v>83</v>
      </c>
      <c r="AV613" s="13" t="s">
        <v>83</v>
      </c>
      <c r="AW613" s="13" t="s">
        <v>35</v>
      </c>
      <c r="AX613" s="13" t="s">
        <v>73</v>
      </c>
      <c r="AY613" s="206" t="s">
        <v>134</v>
      </c>
    </row>
    <row r="614" spans="1:65" s="14" customFormat="1" ht="11.25">
      <c r="B614" s="207"/>
      <c r="C614" s="208"/>
      <c r="D614" s="189" t="s">
        <v>147</v>
      </c>
      <c r="E614" s="209" t="s">
        <v>28</v>
      </c>
      <c r="F614" s="210" t="s">
        <v>149</v>
      </c>
      <c r="G614" s="208"/>
      <c r="H614" s="211">
        <v>52.5</v>
      </c>
      <c r="I614" s="212"/>
      <c r="J614" s="208"/>
      <c r="K614" s="208"/>
      <c r="L614" s="213"/>
      <c r="M614" s="214"/>
      <c r="N614" s="215"/>
      <c r="O614" s="215"/>
      <c r="P614" s="215"/>
      <c r="Q614" s="215"/>
      <c r="R614" s="215"/>
      <c r="S614" s="215"/>
      <c r="T614" s="216"/>
      <c r="AT614" s="217" t="s">
        <v>147</v>
      </c>
      <c r="AU614" s="217" t="s">
        <v>83</v>
      </c>
      <c r="AV614" s="14" t="s">
        <v>141</v>
      </c>
      <c r="AW614" s="14" t="s">
        <v>35</v>
      </c>
      <c r="AX614" s="14" t="s">
        <v>81</v>
      </c>
      <c r="AY614" s="217" t="s">
        <v>134</v>
      </c>
    </row>
    <row r="615" spans="1:65" s="13" customFormat="1" ht="11.25">
      <c r="B615" s="196"/>
      <c r="C615" s="197"/>
      <c r="D615" s="189" t="s">
        <v>147</v>
      </c>
      <c r="E615" s="197"/>
      <c r="F615" s="199" t="s">
        <v>851</v>
      </c>
      <c r="G615" s="197"/>
      <c r="H615" s="200">
        <v>53.55</v>
      </c>
      <c r="I615" s="201"/>
      <c r="J615" s="197"/>
      <c r="K615" s="197"/>
      <c r="L615" s="202"/>
      <c r="M615" s="203"/>
      <c r="N615" s="204"/>
      <c r="O615" s="204"/>
      <c r="P615" s="204"/>
      <c r="Q615" s="204"/>
      <c r="R615" s="204"/>
      <c r="S615" s="204"/>
      <c r="T615" s="205"/>
      <c r="AT615" s="206" t="s">
        <v>147</v>
      </c>
      <c r="AU615" s="206" t="s">
        <v>83</v>
      </c>
      <c r="AV615" s="13" t="s">
        <v>83</v>
      </c>
      <c r="AW615" s="13" t="s">
        <v>4</v>
      </c>
      <c r="AX615" s="13" t="s">
        <v>81</v>
      </c>
      <c r="AY615" s="206" t="s">
        <v>134</v>
      </c>
    </row>
    <row r="616" spans="1:65" s="2" customFormat="1" ht="33" customHeight="1">
      <c r="A616" s="37"/>
      <c r="B616" s="38"/>
      <c r="C616" s="176">
        <v>113</v>
      </c>
      <c r="D616" s="176" t="s">
        <v>136</v>
      </c>
      <c r="E616" s="177" t="s">
        <v>853</v>
      </c>
      <c r="F616" s="178" t="s">
        <v>854</v>
      </c>
      <c r="G616" s="179" t="s">
        <v>303</v>
      </c>
      <c r="H616" s="180">
        <v>38</v>
      </c>
      <c r="I616" s="181"/>
      <c r="J616" s="182">
        <f>ROUND(I616*H616,2)</f>
        <v>0</v>
      </c>
      <c r="K616" s="178" t="s">
        <v>28</v>
      </c>
      <c r="L616" s="42"/>
      <c r="M616" s="183" t="s">
        <v>28</v>
      </c>
      <c r="N616" s="184" t="s">
        <v>44</v>
      </c>
      <c r="O616" s="67"/>
      <c r="P616" s="185">
        <f>O616*H616</f>
        <v>0</v>
      </c>
      <c r="Q616" s="185">
        <v>0.37502999999999997</v>
      </c>
      <c r="R616" s="185">
        <f>Q616*H616</f>
        <v>14.251139999999999</v>
      </c>
      <c r="S616" s="185">
        <v>0</v>
      </c>
      <c r="T616" s="186">
        <f>S616*H616</f>
        <v>0</v>
      </c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R616" s="187" t="s">
        <v>141</v>
      </c>
      <c r="AT616" s="187" t="s">
        <v>136</v>
      </c>
      <c r="AU616" s="187" t="s">
        <v>83</v>
      </c>
      <c r="AY616" s="20" t="s">
        <v>134</v>
      </c>
      <c r="BE616" s="188">
        <f>IF(N616="základní",J616,0)</f>
        <v>0</v>
      </c>
      <c r="BF616" s="188">
        <f>IF(N616="snížená",J616,0)</f>
        <v>0</v>
      </c>
      <c r="BG616" s="188">
        <f>IF(N616="zákl. přenesená",J616,0)</f>
        <v>0</v>
      </c>
      <c r="BH616" s="188">
        <f>IF(N616="sníž. přenesená",J616,0)</f>
        <v>0</v>
      </c>
      <c r="BI616" s="188">
        <f>IF(N616="nulová",J616,0)</f>
        <v>0</v>
      </c>
      <c r="BJ616" s="20" t="s">
        <v>81</v>
      </c>
      <c r="BK616" s="188">
        <f>ROUND(I616*H616,2)</f>
        <v>0</v>
      </c>
      <c r="BL616" s="20" t="s">
        <v>141</v>
      </c>
      <c r="BM616" s="187" t="s">
        <v>855</v>
      </c>
    </row>
    <row r="617" spans="1:65" s="2" customFormat="1" ht="19.5">
      <c r="A617" s="37"/>
      <c r="B617" s="38"/>
      <c r="C617" s="39"/>
      <c r="D617" s="189" t="s">
        <v>143</v>
      </c>
      <c r="E617" s="39"/>
      <c r="F617" s="190" t="s">
        <v>856</v>
      </c>
      <c r="G617" s="39"/>
      <c r="H617" s="39"/>
      <c r="I617" s="191"/>
      <c r="J617" s="39"/>
      <c r="K617" s="39"/>
      <c r="L617" s="42"/>
      <c r="M617" s="192"/>
      <c r="N617" s="193"/>
      <c r="O617" s="67"/>
      <c r="P617" s="67"/>
      <c r="Q617" s="67"/>
      <c r="R617" s="67"/>
      <c r="S617" s="67"/>
      <c r="T617" s="68"/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T617" s="20" t="s">
        <v>143</v>
      </c>
      <c r="AU617" s="20" t="s">
        <v>83</v>
      </c>
    </row>
    <row r="618" spans="1:65" s="2" customFormat="1" ht="19.5">
      <c r="A618" s="37"/>
      <c r="B618" s="38"/>
      <c r="C618" s="39"/>
      <c r="D618" s="189" t="s">
        <v>203</v>
      </c>
      <c r="E618" s="39"/>
      <c r="F618" s="228" t="s">
        <v>857</v>
      </c>
      <c r="G618" s="39"/>
      <c r="H618" s="39"/>
      <c r="I618" s="191"/>
      <c r="J618" s="39"/>
      <c r="K618" s="39"/>
      <c r="L618" s="42"/>
      <c r="M618" s="192"/>
      <c r="N618" s="193"/>
      <c r="O618" s="67"/>
      <c r="P618" s="67"/>
      <c r="Q618" s="67"/>
      <c r="R618" s="67"/>
      <c r="S618" s="67"/>
      <c r="T618" s="68"/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T618" s="20" t="s">
        <v>203</v>
      </c>
      <c r="AU618" s="20" t="s">
        <v>83</v>
      </c>
    </row>
    <row r="619" spans="1:65" s="13" customFormat="1" ht="11.25">
      <c r="B619" s="196"/>
      <c r="C619" s="197"/>
      <c r="D619" s="189" t="s">
        <v>147</v>
      </c>
      <c r="E619" s="198" t="s">
        <v>28</v>
      </c>
      <c r="F619" s="199" t="s">
        <v>357</v>
      </c>
      <c r="G619" s="197"/>
      <c r="H619" s="200">
        <v>38</v>
      </c>
      <c r="I619" s="201"/>
      <c r="J619" s="197"/>
      <c r="K619" s="197"/>
      <c r="L619" s="202"/>
      <c r="M619" s="203"/>
      <c r="N619" s="204"/>
      <c r="O619" s="204"/>
      <c r="P619" s="204"/>
      <c r="Q619" s="204"/>
      <c r="R619" s="204"/>
      <c r="S619" s="204"/>
      <c r="T619" s="205"/>
      <c r="AT619" s="206" t="s">
        <v>147</v>
      </c>
      <c r="AU619" s="206" t="s">
        <v>83</v>
      </c>
      <c r="AV619" s="13" t="s">
        <v>83</v>
      </c>
      <c r="AW619" s="13" t="s">
        <v>35</v>
      </c>
      <c r="AX619" s="13" t="s">
        <v>81</v>
      </c>
      <c r="AY619" s="206" t="s">
        <v>134</v>
      </c>
    </row>
    <row r="620" spans="1:65" s="2" customFormat="1" ht="37.9" customHeight="1">
      <c r="A620" s="37"/>
      <c r="B620" s="38"/>
      <c r="C620" s="176">
        <v>114</v>
      </c>
      <c r="D620" s="176" t="s">
        <v>136</v>
      </c>
      <c r="E620" s="177" t="s">
        <v>858</v>
      </c>
      <c r="F620" s="178" t="s">
        <v>859</v>
      </c>
      <c r="G620" s="179" t="s">
        <v>303</v>
      </c>
      <c r="H620" s="180">
        <v>2</v>
      </c>
      <c r="I620" s="181"/>
      <c r="J620" s="182">
        <f>ROUND(I620*H620,2)</f>
        <v>0</v>
      </c>
      <c r="K620" s="178" t="s">
        <v>28</v>
      </c>
      <c r="L620" s="42"/>
      <c r="M620" s="183" t="s">
        <v>28</v>
      </c>
      <c r="N620" s="184" t="s">
        <v>44</v>
      </c>
      <c r="O620" s="67"/>
      <c r="P620" s="185">
        <f>O620*H620</f>
        <v>0</v>
      </c>
      <c r="Q620" s="185">
        <v>0.37502999999999997</v>
      </c>
      <c r="R620" s="185">
        <f>Q620*H620</f>
        <v>0.75005999999999995</v>
      </c>
      <c r="S620" s="185">
        <v>0</v>
      </c>
      <c r="T620" s="186">
        <f>S620*H620</f>
        <v>0</v>
      </c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R620" s="187" t="s">
        <v>141</v>
      </c>
      <c r="AT620" s="187" t="s">
        <v>136</v>
      </c>
      <c r="AU620" s="187" t="s">
        <v>83</v>
      </c>
      <c r="AY620" s="20" t="s">
        <v>134</v>
      </c>
      <c r="BE620" s="188">
        <f>IF(N620="základní",J620,0)</f>
        <v>0</v>
      </c>
      <c r="BF620" s="188">
        <f>IF(N620="snížená",J620,0)</f>
        <v>0</v>
      </c>
      <c r="BG620" s="188">
        <f>IF(N620="zákl. přenesená",J620,0)</f>
        <v>0</v>
      </c>
      <c r="BH620" s="188">
        <f>IF(N620="sníž. přenesená",J620,0)</f>
        <v>0</v>
      </c>
      <c r="BI620" s="188">
        <f>IF(N620="nulová",J620,0)</f>
        <v>0</v>
      </c>
      <c r="BJ620" s="20" t="s">
        <v>81</v>
      </c>
      <c r="BK620" s="188">
        <f>ROUND(I620*H620,2)</f>
        <v>0</v>
      </c>
      <c r="BL620" s="20" t="s">
        <v>141</v>
      </c>
      <c r="BM620" s="187" t="s">
        <v>860</v>
      </c>
    </row>
    <row r="621" spans="1:65" s="2" customFormat="1" ht="19.5">
      <c r="A621" s="37"/>
      <c r="B621" s="38"/>
      <c r="C621" s="39"/>
      <c r="D621" s="189" t="s">
        <v>143</v>
      </c>
      <c r="E621" s="39"/>
      <c r="F621" s="190" t="s">
        <v>859</v>
      </c>
      <c r="G621" s="39"/>
      <c r="H621" s="39"/>
      <c r="I621" s="191"/>
      <c r="J621" s="39"/>
      <c r="K621" s="39"/>
      <c r="L621" s="42"/>
      <c r="M621" s="192"/>
      <c r="N621" s="193"/>
      <c r="O621" s="67"/>
      <c r="P621" s="67"/>
      <c r="Q621" s="67"/>
      <c r="R621" s="67"/>
      <c r="S621" s="67"/>
      <c r="T621" s="68"/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T621" s="20" t="s">
        <v>143</v>
      </c>
      <c r="AU621" s="20" t="s">
        <v>83</v>
      </c>
    </row>
    <row r="622" spans="1:65" s="13" customFormat="1" ht="11.25">
      <c r="B622" s="196"/>
      <c r="C622" s="197"/>
      <c r="D622" s="189" t="s">
        <v>147</v>
      </c>
      <c r="E622" s="198" t="s">
        <v>28</v>
      </c>
      <c r="F622" s="199" t="s">
        <v>83</v>
      </c>
      <c r="G622" s="197"/>
      <c r="H622" s="200">
        <v>2</v>
      </c>
      <c r="I622" s="201"/>
      <c r="J622" s="197"/>
      <c r="K622" s="197"/>
      <c r="L622" s="202"/>
      <c r="M622" s="203"/>
      <c r="N622" s="204"/>
      <c r="O622" s="204"/>
      <c r="P622" s="204"/>
      <c r="Q622" s="204"/>
      <c r="R622" s="204"/>
      <c r="S622" s="204"/>
      <c r="T622" s="205"/>
      <c r="AT622" s="206" t="s">
        <v>147</v>
      </c>
      <c r="AU622" s="206" t="s">
        <v>83</v>
      </c>
      <c r="AV622" s="13" t="s">
        <v>83</v>
      </c>
      <c r="AW622" s="13" t="s">
        <v>35</v>
      </c>
      <c r="AX622" s="13" t="s">
        <v>81</v>
      </c>
      <c r="AY622" s="206" t="s">
        <v>134</v>
      </c>
    </row>
    <row r="623" spans="1:65" s="2" customFormat="1" ht="37.9" customHeight="1">
      <c r="A623" s="37"/>
      <c r="B623" s="38"/>
      <c r="C623" s="176">
        <v>115</v>
      </c>
      <c r="D623" s="176" t="s">
        <v>136</v>
      </c>
      <c r="E623" s="177" t="s">
        <v>862</v>
      </c>
      <c r="F623" s="178" t="s">
        <v>863</v>
      </c>
      <c r="G623" s="179" t="s">
        <v>299</v>
      </c>
      <c r="H623" s="180">
        <v>1</v>
      </c>
      <c r="I623" s="181"/>
      <c r="J623" s="182">
        <f>ROUND(I623*H623,2)</f>
        <v>0</v>
      </c>
      <c r="K623" s="178" t="s">
        <v>28</v>
      </c>
      <c r="L623" s="42"/>
      <c r="M623" s="183" t="s">
        <v>28</v>
      </c>
      <c r="N623" s="184" t="s">
        <v>44</v>
      </c>
      <c r="O623" s="67"/>
      <c r="P623" s="185">
        <f>O623*H623</f>
        <v>0</v>
      </c>
      <c r="Q623" s="185">
        <v>0.37502999999999997</v>
      </c>
      <c r="R623" s="185">
        <f>Q623*H623</f>
        <v>0.37502999999999997</v>
      </c>
      <c r="S623" s="185">
        <v>0</v>
      </c>
      <c r="T623" s="186">
        <f>S623*H623</f>
        <v>0</v>
      </c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R623" s="187" t="s">
        <v>141</v>
      </c>
      <c r="AT623" s="187" t="s">
        <v>136</v>
      </c>
      <c r="AU623" s="187" t="s">
        <v>83</v>
      </c>
      <c r="AY623" s="20" t="s">
        <v>134</v>
      </c>
      <c r="BE623" s="188">
        <f>IF(N623="základní",J623,0)</f>
        <v>0</v>
      </c>
      <c r="BF623" s="188">
        <f>IF(N623="snížená",J623,0)</f>
        <v>0</v>
      </c>
      <c r="BG623" s="188">
        <f>IF(N623="zákl. přenesená",J623,0)</f>
        <v>0</v>
      </c>
      <c r="BH623" s="188">
        <f>IF(N623="sníž. přenesená",J623,0)</f>
        <v>0</v>
      </c>
      <c r="BI623" s="188">
        <f>IF(N623="nulová",J623,0)</f>
        <v>0</v>
      </c>
      <c r="BJ623" s="20" t="s">
        <v>81</v>
      </c>
      <c r="BK623" s="188">
        <f>ROUND(I623*H623,2)</f>
        <v>0</v>
      </c>
      <c r="BL623" s="20" t="s">
        <v>141</v>
      </c>
      <c r="BM623" s="187" t="s">
        <v>864</v>
      </c>
    </row>
    <row r="624" spans="1:65" s="2" customFormat="1" ht="19.5">
      <c r="A624" s="37"/>
      <c r="B624" s="38"/>
      <c r="C624" s="39"/>
      <c r="D624" s="189" t="s">
        <v>143</v>
      </c>
      <c r="E624" s="39"/>
      <c r="F624" s="190" t="s">
        <v>865</v>
      </c>
      <c r="G624" s="39"/>
      <c r="H624" s="39"/>
      <c r="I624" s="191"/>
      <c r="J624" s="39"/>
      <c r="K624" s="39"/>
      <c r="L624" s="42"/>
      <c r="M624" s="192"/>
      <c r="N624" s="193"/>
      <c r="O624" s="67"/>
      <c r="P624" s="67"/>
      <c r="Q624" s="67"/>
      <c r="R624" s="67"/>
      <c r="S624" s="67"/>
      <c r="T624" s="68"/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T624" s="20" t="s">
        <v>143</v>
      </c>
      <c r="AU624" s="20" t="s">
        <v>83</v>
      </c>
    </row>
    <row r="625" spans="1:65" s="13" customFormat="1" ht="11.25">
      <c r="B625" s="196"/>
      <c r="C625" s="197"/>
      <c r="D625" s="189" t="s">
        <v>147</v>
      </c>
      <c r="E625" s="198" t="s">
        <v>28</v>
      </c>
      <c r="F625" s="199" t="s">
        <v>81</v>
      </c>
      <c r="G625" s="197"/>
      <c r="H625" s="200">
        <v>1</v>
      </c>
      <c r="I625" s="201"/>
      <c r="J625" s="197"/>
      <c r="K625" s="197"/>
      <c r="L625" s="202"/>
      <c r="M625" s="203"/>
      <c r="N625" s="204"/>
      <c r="O625" s="204"/>
      <c r="P625" s="204"/>
      <c r="Q625" s="204"/>
      <c r="R625" s="204"/>
      <c r="S625" s="204"/>
      <c r="T625" s="205"/>
      <c r="AT625" s="206" t="s">
        <v>147</v>
      </c>
      <c r="AU625" s="206" t="s">
        <v>83</v>
      </c>
      <c r="AV625" s="13" t="s">
        <v>83</v>
      </c>
      <c r="AW625" s="13" t="s">
        <v>35</v>
      </c>
      <c r="AX625" s="13" t="s">
        <v>81</v>
      </c>
      <c r="AY625" s="206" t="s">
        <v>134</v>
      </c>
    </row>
    <row r="626" spans="1:65" s="2" customFormat="1" ht="24.2" customHeight="1">
      <c r="A626" s="37"/>
      <c r="B626" s="38"/>
      <c r="C626" s="176">
        <v>116</v>
      </c>
      <c r="D626" s="176" t="s">
        <v>136</v>
      </c>
      <c r="E626" s="177" t="s">
        <v>866</v>
      </c>
      <c r="F626" s="178" t="s">
        <v>867</v>
      </c>
      <c r="G626" s="179" t="s">
        <v>262</v>
      </c>
      <c r="H626" s="180">
        <v>7.73</v>
      </c>
      <c r="I626" s="181"/>
      <c r="J626" s="182">
        <f>ROUND(I626*H626,2)</f>
        <v>0</v>
      </c>
      <c r="K626" s="178" t="s">
        <v>140</v>
      </c>
      <c r="L626" s="42"/>
      <c r="M626" s="183" t="s">
        <v>28</v>
      </c>
      <c r="N626" s="184" t="s">
        <v>44</v>
      </c>
      <c r="O626" s="67"/>
      <c r="P626" s="185">
        <f>O626*H626</f>
        <v>0</v>
      </c>
      <c r="Q626" s="185">
        <v>0</v>
      </c>
      <c r="R626" s="185">
        <f>Q626*H626</f>
        <v>0</v>
      </c>
      <c r="S626" s="185">
        <v>0</v>
      </c>
      <c r="T626" s="186">
        <f>S626*H626</f>
        <v>0</v>
      </c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R626" s="187" t="s">
        <v>141</v>
      </c>
      <c r="AT626" s="187" t="s">
        <v>136</v>
      </c>
      <c r="AU626" s="187" t="s">
        <v>83</v>
      </c>
      <c r="AY626" s="20" t="s">
        <v>134</v>
      </c>
      <c r="BE626" s="188">
        <f>IF(N626="základní",J626,0)</f>
        <v>0</v>
      </c>
      <c r="BF626" s="188">
        <f>IF(N626="snížená",J626,0)</f>
        <v>0</v>
      </c>
      <c r="BG626" s="188">
        <f>IF(N626="zákl. přenesená",J626,0)</f>
        <v>0</v>
      </c>
      <c r="BH626" s="188">
        <f>IF(N626="sníž. přenesená",J626,0)</f>
        <v>0</v>
      </c>
      <c r="BI626" s="188">
        <f>IF(N626="nulová",J626,0)</f>
        <v>0</v>
      </c>
      <c r="BJ626" s="20" t="s">
        <v>81</v>
      </c>
      <c r="BK626" s="188">
        <f>ROUND(I626*H626,2)</f>
        <v>0</v>
      </c>
      <c r="BL626" s="20" t="s">
        <v>141</v>
      </c>
      <c r="BM626" s="187" t="s">
        <v>868</v>
      </c>
    </row>
    <row r="627" spans="1:65" s="2" customFormat="1" ht="39">
      <c r="A627" s="37"/>
      <c r="B627" s="38"/>
      <c r="C627" s="39"/>
      <c r="D627" s="189" t="s">
        <v>143</v>
      </c>
      <c r="E627" s="39"/>
      <c r="F627" s="190" t="s">
        <v>869</v>
      </c>
      <c r="G627" s="39"/>
      <c r="H627" s="39"/>
      <c r="I627" s="191"/>
      <c r="J627" s="39"/>
      <c r="K627" s="39"/>
      <c r="L627" s="42"/>
      <c r="M627" s="192"/>
      <c r="N627" s="193"/>
      <c r="O627" s="67"/>
      <c r="P627" s="67"/>
      <c r="Q627" s="67"/>
      <c r="R627" s="67"/>
      <c r="S627" s="67"/>
      <c r="T627" s="68"/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T627" s="20" t="s">
        <v>143</v>
      </c>
      <c r="AU627" s="20" t="s">
        <v>83</v>
      </c>
    </row>
    <row r="628" spans="1:65" s="2" customFormat="1" ht="11.25">
      <c r="A628" s="37"/>
      <c r="B628" s="38"/>
      <c r="C628" s="39"/>
      <c r="D628" s="194" t="s">
        <v>145</v>
      </c>
      <c r="E628" s="39"/>
      <c r="F628" s="195" t="s">
        <v>870</v>
      </c>
      <c r="G628" s="39"/>
      <c r="H628" s="39"/>
      <c r="I628" s="191"/>
      <c r="J628" s="39"/>
      <c r="K628" s="39"/>
      <c r="L628" s="42"/>
      <c r="M628" s="192"/>
      <c r="N628" s="193"/>
      <c r="O628" s="67"/>
      <c r="P628" s="67"/>
      <c r="Q628" s="67"/>
      <c r="R628" s="67"/>
      <c r="S628" s="67"/>
      <c r="T628" s="68"/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T628" s="20" t="s">
        <v>145</v>
      </c>
      <c r="AU628" s="20" t="s">
        <v>83</v>
      </c>
    </row>
    <row r="629" spans="1:65" s="13" customFormat="1" ht="11.25">
      <c r="B629" s="196"/>
      <c r="C629" s="197"/>
      <c r="D629" s="189" t="s">
        <v>147</v>
      </c>
      <c r="E629" s="198" t="s">
        <v>28</v>
      </c>
      <c r="F629" s="199" t="s">
        <v>871</v>
      </c>
      <c r="G629" s="197"/>
      <c r="H629" s="200">
        <v>7.73</v>
      </c>
      <c r="I629" s="201"/>
      <c r="J629" s="197"/>
      <c r="K629" s="197"/>
      <c r="L629" s="202"/>
      <c r="M629" s="203"/>
      <c r="N629" s="204"/>
      <c r="O629" s="204"/>
      <c r="P629" s="204"/>
      <c r="Q629" s="204"/>
      <c r="R629" s="204"/>
      <c r="S629" s="204"/>
      <c r="T629" s="205"/>
      <c r="AT629" s="206" t="s">
        <v>147</v>
      </c>
      <c r="AU629" s="206" t="s">
        <v>83</v>
      </c>
      <c r="AV629" s="13" t="s">
        <v>83</v>
      </c>
      <c r="AW629" s="13" t="s">
        <v>35</v>
      </c>
      <c r="AX629" s="13" t="s">
        <v>81</v>
      </c>
      <c r="AY629" s="206" t="s">
        <v>134</v>
      </c>
    </row>
    <row r="630" spans="1:65" s="12" customFormat="1" ht="20.85" customHeight="1">
      <c r="B630" s="160"/>
      <c r="C630" s="161"/>
      <c r="D630" s="162" t="s">
        <v>72</v>
      </c>
      <c r="E630" s="174" t="s">
        <v>699</v>
      </c>
      <c r="F630" s="174" t="s">
        <v>872</v>
      </c>
      <c r="G630" s="161"/>
      <c r="H630" s="161"/>
      <c r="I630" s="164"/>
      <c r="J630" s="175">
        <f>BK630</f>
        <v>0</v>
      </c>
      <c r="K630" s="161"/>
      <c r="L630" s="166"/>
      <c r="M630" s="167"/>
      <c r="N630" s="168"/>
      <c r="O630" s="168"/>
      <c r="P630" s="169">
        <f>SUM(P631:P696)</f>
        <v>0</v>
      </c>
      <c r="Q630" s="168"/>
      <c r="R630" s="169">
        <f>SUM(R631:R696)</f>
        <v>4.3718900000000005E-2</v>
      </c>
      <c r="S630" s="168"/>
      <c r="T630" s="170">
        <f>SUM(T631:T696)</f>
        <v>2025.0229749999999</v>
      </c>
      <c r="AR630" s="171" t="s">
        <v>81</v>
      </c>
      <c r="AT630" s="172" t="s">
        <v>72</v>
      </c>
      <c r="AU630" s="172" t="s">
        <v>83</v>
      </c>
      <c r="AY630" s="171" t="s">
        <v>134</v>
      </c>
      <c r="BK630" s="173">
        <f>SUM(BK631:BK696)</f>
        <v>0</v>
      </c>
    </row>
    <row r="631" spans="1:65" s="2" customFormat="1" ht="24.2" customHeight="1">
      <c r="A631" s="37"/>
      <c r="B631" s="38"/>
      <c r="C631" s="176">
        <v>117</v>
      </c>
      <c r="D631" s="176" t="s">
        <v>136</v>
      </c>
      <c r="E631" s="177" t="s">
        <v>874</v>
      </c>
      <c r="F631" s="178" t="s">
        <v>875</v>
      </c>
      <c r="G631" s="179" t="s">
        <v>262</v>
      </c>
      <c r="H631" s="180">
        <v>70.64</v>
      </c>
      <c r="I631" s="181"/>
      <c r="J631" s="182">
        <f>ROUND(I631*H631,2)</f>
        <v>0</v>
      </c>
      <c r="K631" s="178" t="s">
        <v>140</v>
      </c>
      <c r="L631" s="42"/>
      <c r="M631" s="183" t="s">
        <v>28</v>
      </c>
      <c r="N631" s="184" t="s">
        <v>44</v>
      </c>
      <c r="O631" s="67"/>
      <c r="P631" s="185">
        <f>O631*H631</f>
        <v>0</v>
      </c>
      <c r="Q631" s="185">
        <v>0</v>
      </c>
      <c r="R631" s="185">
        <f>Q631*H631</f>
        <v>0</v>
      </c>
      <c r="S631" s="185">
        <v>0.29499999999999998</v>
      </c>
      <c r="T631" s="186">
        <f>S631*H631</f>
        <v>20.838799999999999</v>
      </c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R631" s="187" t="s">
        <v>141</v>
      </c>
      <c r="AT631" s="187" t="s">
        <v>136</v>
      </c>
      <c r="AU631" s="187" t="s">
        <v>161</v>
      </c>
      <c r="AY631" s="20" t="s">
        <v>134</v>
      </c>
      <c r="BE631" s="188">
        <f>IF(N631="základní",J631,0)</f>
        <v>0</v>
      </c>
      <c r="BF631" s="188">
        <f>IF(N631="snížená",J631,0)</f>
        <v>0</v>
      </c>
      <c r="BG631" s="188">
        <f>IF(N631="zákl. přenesená",J631,0)</f>
        <v>0</v>
      </c>
      <c r="BH631" s="188">
        <f>IF(N631="sníž. přenesená",J631,0)</f>
        <v>0</v>
      </c>
      <c r="BI631" s="188">
        <f>IF(N631="nulová",J631,0)</f>
        <v>0</v>
      </c>
      <c r="BJ631" s="20" t="s">
        <v>81</v>
      </c>
      <c r="BK631" s="188">
        <f>ROUND(I631*H631,2)</f>
        <v>0</v>
      </c>
      <c r="BL631" s="20" t="s">
        <v>141</v>
      </c>
      <c r="BM631" s="187" t="s">
        <v>876</v>
      </c>
    </row>
    <row r="632" spans="1:65" s="2" customFormat="1" ht="29.25">
      <c r="A632" s="37"/>
      <c r="B632" s="38"/>
      <c r="C632" s="39"/>
      <c r="D632" s="189" t="s">
        <v>143</v>
      </c>
      <c r="E632" s="39"/>
      <c r="F632" s="190" t="s">
        <v>877</v>
      </c>
      <c r="G632" s="39"/>
      <c r="H632" s="39"/>
      <c r="I632" s="191"/>
      <c r="J632" s="39"/>
      <c r="K632" s="39"/>
      <c r="L632" s="42"/>
      <c r="M632" s="192"/>
      <c r="N632" s="193"/>
      <c r="O632" s="67"/>
      <c r="P632" s="67"/>
      <c r="Q632" s="67"/>
      <c r="R632" s="67"/>
      <c r="S632" s="67"/>
      <c r="T632" s="68"/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T632" s="20" t="s">
        <v>143</v>
      </c>
      <c r="AU632" s="20" t="s">
        <v>161</v>
      </c>
    </row>
    <row r="633" spans="1:65" s="2" customFormat="1" ht="11.25">
      <c r="A633" s="37"/>
      <c r="B633" s="38"/>
      <c r="C633" s="39"/>
      <c r="D633" s="194" t="s">
        <v>145</v>
      </c>
      <c r="E633" s="39"/>
      <c r="F633" s="195" t="s">
        <v>878</v>
      </c>
      <c r="G633" s="39"/>
      <c r="H633" s="39"/>
      <c r="I633" s="191"/>
      <c r="J633" s="39"/>
      <c r="K633" s="39"/>
      <c r="L633" s="42"/>
      <c r="M633" s="192"/>
      <c r="N633" s="193"/>
      <c r="O633" s="67"/>
      <c r="P633" s="67"/>
      <c r="Q633" s="67"/>
      <c r="R633" s="67"/>
      <c r="S633" s="67"/>
      <c r="T633" s="68"/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T633" s="20" t="s">
        <v>145</v>
      </c>
      <c r="AU633" s="20" t="s">
        <v>161</v>
      </c>
    </row>
    <row r="634" spans="1:65" s="13" customFormat="1" ht="11.25">
      <c r="B634" s="196"/>
      <c r="C634" s="197"/>
      <c r="D634" s="189" t="s">
        <v>147</v>
      </c>
      <c r="E634" s="198" t="s">
        <v>28</v>
      </c>
      <c r="F634" s="199" t="s">
        <v>879</v>
      </c>
      <c r="G634" s="197"/>
      <c r="H634" s="200">
        <v>70.64</v>
      </c>
      <c r="I634" s="201"/>
      <c r="J634" s="197"/>
      <c r="K634" s="197"/>
      <c r="L634" s="202"/>
      <c r="M634" s="203"/>
      <c r="N634" s="204"/>
      <c r="O634" s="204"/>
      <c r="P634" s="204"/>
      <c r="Q634" s="204"/>
      <c r="R634" s="204"/>
      <c r="S634" s="204"/>
      <c r="T634" s="205"/>
      <c r="AT634" s="206" t="s">
        <v>147</v>
      </c>
      <c r="AU634" s="206" t="s">
        <v>161</v>
      </c>
      <c r="AV634" s="13" t="s">
        <v>83</v>
      </c>
      <c r="AW634" s="13" t="s">
        <v>35</v>
      </c>
      <c r="AX634" s="13" t="s">
        <v>81</v>
      </c>
      <c r="AY634" s="206" t="s">
        <v>134</v>
      </c>
    </row>
    <row r="635" spans="1:65" s="2" customFormat="1" ht="24.2" customHeight="1">
      <c r="A635" s="37"/>
      <c r="B635" s="38"/>
      <c r="C635" s="176">
        <v>118</v>
      </c>
      <c r="D635" s="176" t="s">
        <v>136</v>
      </c>
      <c r="E635" s="177" t="s">
        <v>880</v>
      </c>
      <c r="F635" s="178" t="s">
        <v>881</v>
      </c>
      <c r="G635" s="179" t="s">
        <v>262</v>
      </c>
      <c r="H635" s="180">
        <v>2131.02</v>
      </c>
      <c r="I635" s="181"/>
      <c r="J635" s="182">
        <f>ROUND(I635*H635,2)</f>
        <v>0</v>
      </c>
      <c r="K635" s="178" t="s">
        <v>140</v>
      </c>
      <c r="L635" s="42"/>
      <c r="M635" s="183" t="s">
        <v>28</v>
      </c>
      <c r="N635" s="184" t="s">
        <v>44</v>
      </c>
      <c r="O635" s="67"/>
      <c r="P635" s="185">
        <f>O635*H635</f>
        <v>0</v>
      </c>
      <c r="Q635" s="185">
        <v>0</v>
      </c>
      <c r="R635" s="185">
        <f>Q635*H635</f>
        <v>0</v>
      </c>
      <c r="S635" s="185">
        <v>0.38800000000000001</v>
      </c>
      <c r="T635" s="186">
        <f>S635*H635</f>
        <v>826.83576000000005</v>
      </c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R635" s="187" t="s">
        <v>141</v>
      </c>
      <c r="AT635" s="187" t="s">
        <v>136</v>
      </c>
      <c r="AU635" s="187" t="s">
        <v>161</v>
      </c>
      <c r="AY635" s="20" t="s">
        <v>134</v>
      </c>
      <c r="BE635" s="188">
        <f>IF(N635="základní",J635,0)</f>
        <v>0</v>
      </c>
      <c r="BF635" s="188">
        <f>IF(N635="snížená",J635,0)</f>
        <v>0</v>
      </c>
      <c r="BG635" s="188">
        <f>IF(N635="zákl. přenesená",J635,0)</f>
        <v>0</v>
      </c>
      <c r="BH635" s="188">
        <f>IF(N635="sníž. přenesená",J635,0)</f>
        <v>0</v>
      </c>
      <c r="BI635" s="188">
        <f>IF(N635="nulová",J635,0)</f>
        <v>0</v>
      </c>
      <c r="BJ635" s="20" t="s">
        <v>81</v>
      </c>
      <c r="BK635" s="188">
        <f>ROUND(I635*H635,2)</f>
        <v>0</v>
      </c>
      <c r="BL635" s="20" t="s">
        <v>141</v>
      </c>
      <c r="BM635" s="187" t="s">
        <v>882</v>
      </c>
    </row>
    <row r="636" spans="1:65" s="2" customFormat="1" ht="39">
      <c r="A636" s="37"/>
      <c r="B636" s="38"/>
      <c r="C636" s="39"/>
      <c r="D636" s="189" t="s">
        <v>143</v>
      </c>
      <c r="E636" s="39"/>
      <c r="F636" s="190" t="s">
        <v>883</v>
      </c>
      <c r="G636" s="39"/>
      <c r="H636" s="39"/>
      <c r="I636" s="191"/>
      <c r="J636" s="39"/>
      <c r="K636" s="39"/>
      <c r="L636" s="42"/>
      <c r="M636" s="192"/>
      <c r="N636" s="193"/>
      <c r="O636" s="67"/>
      <c r="P636" s="67"/>
      <c r="Q636" s="67"/>
      <c r="R636" s="67"/>
      <c r="S636" s="67"/>
      <c r="T636" s="68"/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T636" s="20" t="s">
        <v>143</v>
      </c>
      <c r="AU636" s="20" t="s">
        <v>161</v>
      </c>
    </row>
    <row r="637" spans="1:65" s="2" customFormat="1" ht="11.25">
      <c r="A637" s="37"/>
      <c r="B637" s="38"/>
      <c r="C637" s="39"/>
      <c r="D637" s="194" t="s">
        <v>145</v>
      </c>
      <c r="E637" s="39"/>
      <c r="F637" s="195" t="s">
        <v>884</v>
      </c>
      <c r="G637" s="39"/>
      <c r="H637" s="39"/>
      <c r="I637" s="191"/>
      <c r="J637" s="39"/>
      <c r="K637" s="39"/>
      <c r="L637" s="42"/>
      <c r="M637" s="192"/>
      <c r="N637" s="193"/>
      <c r="O637" s="67"/>
      <c r="P637" s="67"/>
      <c r="Q637" s="67"/>
      <c r="R637" s="67"/>
      <c r="S637" s="67"/>
      <c r="T637" s="68"/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T637" s="20" t="s">
        <v>145</v>
      </c>
      <c r="AU637" s="20" t="s">
        <v>161</v>
      </c>
    </row>
    <row r="638" spans="1:65" s="13" customFormat="1" ht="11.25">
      <c r="B638" s="196"/>
      <c r="C638" s="197"/>
      <c r="D638" s="189" t="s">
        <v>147</v>
      </c>
      <c r="E638" s="198" t="s">
        <v>28</v>
      </c>
      <c r="F638" s="199" t="s">
        <v>885</v>
      </c>
      <c r="G638" s="197"/>
      <c r="H638" s="200">
        <v>2131.02</v>
      </c>
      <c r="I638" s="201"/>
      <c r="J638" s="197"/>
      <c r="K638" s="197"/>
      <c r="L638" s="202"/>
      <c r="M638" s="203"/>
      <c r="N638" s="204"/>
      <c r="O638" s="204"/>
      <c r="P638" s="204"/>
      <c r="Q638" s="204"/>
      <c r="R638" s="204"/>
      <c r="S638" s="204"/>
      <c r="T638" s="205"/>
      <c r="AT638" s="206" t="s">
        <v>147</v>
      </c>
      <c r="AU638" s="206" t="s">
        <v>161</v>
      </c>
      <c r="AV638" s="13" t="s">
        <v>83</v>
      </c>
      <c r="AW638" s="13" t="s">
        <v>35</v>
      </c>
      <c r="AX638" s="13" t="s">
        <v>81</v>
      </c>
      <c r="AY638" s="206" t="s">
        <v>134</v>
      </c>
    </row>
    <row r="639" spans="1:65" s="2" customFormat="1" ht="24.2" customHeight="1">
      <c r="A639" s="37"/>
      <c r="B639" s="38"/>
      <c r="C639" s="176">
        <v>119</v>
      </c>
      <c r="D639" s="176" t="s">
        <v>136</v>
      </c>
      <c r="E639" s="177" t="s">
        <v>887</v>
      </c>
      <c r="F639" s="178" t="s">
        <v>888</v>
      </c>
      <c r="G639" s="179" t="s">
        <v>262</v>
      </c>
      <c r="H639" s="180">
        <v>3.5649999999999999</v>
      </c>
      <c r="I639" s="181"/>
      <c r="J639" s="182">
        <f>ROUND(I639*H639,2)</f>
        <v>0</v>
      </c>
      <c r="K639" s="178" t="s">
        <v>140</v>
      </c>
      <c r="L639" s="42"/>
      <c r="M639" s="183" t="s">
        <v>28</v>
      </c>
      <c r="N639" s="184" t="s">
        <v>44</v>
      </c>
      <c r="O639" s="67"/>
      <c r="P639" s="185">
        <f>O639*H639</f>
        <v>0</v>
      </c>
      <c r="Q639" s="185">
        <v>0</v>
      </c>
      <c r="R639" s="185">
        <f>Q639*H639</f>
        <v>0</v>
      </c>
      <c r="S639" s="185">
        <v>0.32500000000000001</v>
      </c>
      <c r="T639" s="186">
        <f>S639*H639</f>
        <v>1.158625</v>
      </c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R639" s="187" t="s">
        <v>141</v>
      </c>
      <c r="AT639" s="187" t="s">
        <v>136</v>
      </c>
      <c r="AU639" s="187" t="s">
        <v>161</v>
      </c>
      <c r="AY639" s="20" t="s">
        <v>134</v>
      </c>
      <c r="BE639" s="188">
        <f>IF(N639="základní",J639,0)</f>
        <v>0</v>
      </c>
      <c r="BF639" s="188">
        <f>IF(N639="snížená",J639,0)</f>
        <v>0</v>
      </c>
      <c r="BG639" s="188">
        <f>IF(N639="zákl. přenesená",J639,0)</f>
        <v>0</v>
      </c>
      <c r="BH639" s="188">
        <f>IF(N639="sníž. přenesená",J639,0)</f>
        <v>0</v>
      </c>
      <c r="BI639" s="188">
        <f>IF(N639="nulová",J639,0)</f>
        <v>0</v>
      </c>
      <c r="BJ639" s="20" t="s">
        <v>81</v>
      </c>
      <c r="BK639" s="188">
        <f>ROUND(I639*H639,2)</f>
        <v>0</v>
      </c>
      <c r="BL639" s="20" t="s">
        <v>141</v>
      </c>
      <c r="BM639" s="187" t="s">
        <v>889</v>
      </c>
    </row>
    <row r="640" spans="1:65" s="2" customFormat="1" ht="29.25">
      <c r="A640" s="37"/>
      <c r="B640" s="38"/>
      <c r="C640" s="39"/>
      <c r="D640" s="189" t="s">
        <v>143</v>
      </c>
      <c r="E640" s="39"/>
      <c r="F640" s="190" t="s">
        <v>890</v>
      </c>
      <c r="G640" s="39"/>
      <c r="H640" s="39"/>
      <c r="I640" s="191"/>
      <c r="J640" s="39"/>
      <c r="K640" s="39"/>
      <c r="L640" s="42"/>
      <c r="M640" s="192"/>
      <c r="N640" s="193"/>
      <c r="O640" s="67"/>
      <c r="P640" s="67"/>
      <c r="Q640" s="67"/>
      <c r="R640" s="67"/>
      <c r="S640" s="67"/>
      <c r="T640" s="68"/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T640" s="20" t="s">
        <v>143</v>
      </c>
      <c r="AU640" s="20" t="s">
        <v>161</v>
      </c>
    </row>
    <row r="641" spans="1:65" s="2" customFormat="1" ht="11.25">
      <c r="A641" s="37"/>
      <c r="B641" s="38"/>
      <c r="C641" s="39"/>
      <c r="D641" s="194" t="s">
        <v>145</v>
      </c>
      <c r="E641" s="39"/>
      <c r="F641" s="195" t="s">
        <v>891</v>
      </c>
      <c r="G641" s="39"/>
      <c r="H641" s="39"/>
      <c r="I641" s="191"/>
      <c r="J641" s="39"/>
      <c r="K641" s="39"/>
      <c r="L641" s="42"/>
      <c r="M641" s="192"/>
      <c r="N641" s="193"/>
      <c r="O641" s="67"/>
      <c r="P641" s="67"/>
      <c r="Q641" s="67"/>
      <c r="R641" s="67"/>
      <c r="S641" s="67"/>
      <c r="T641" s="68"/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T641" s="20" t="s">
        <v>145</v>
      </c>
      <c r="AU641" s="20" t="s">
        <v>161</v>
      </c>
    </row>
    <row r="642" spans="1:65" s="13" customFormat="1" ht="22.5">
      <c r="B642" s="196"/>
      <c r="C642" s="197"/>
      <c r="D642" s="189" t="s">
        <v>147</v>
      </c>
      <c r="E642" s="198" t="s">
        <v>28</v>
      </c>
      <c r="F642" s="199" t="s">
        <v>892</v>
      </c>
      <c r="G642" s="197"/>
      <c r="H642" s="200">
        <v>3.5649999999999999</v>
      </c>
      <c r="I642" s="201"/>
      <c r="J642" s="197"/>
      <c r="K642" s="197"/>
      <c r="L642" s="202"/>
      <c r="M642" s="203"/>
      <c r="N642" s="204"/>
      <c r="O642" s="204"/>
      <c r="P642" s="204"/>
      <c r="Q642" s="204"/>
      <c r="R642" s="204"/>
      <c r="S642" s="204"/>
      <c r="T642" s="205"/>
      <c r="AT642" s="206" t="s">
        <v>147</v>
      </c>
      <c r="AU642" s="206" t="s">
        <v>161</v>
      </c>
      <c r="AV642" s="13" t="s">
        <v>83</v>
      </c>
      <c r="AW642" s="13" t="s">
        <v>35</v>
      </c>
      <c r="AX642" s="13" t="s">
        <v>81</v>
      </c>
      <c r="AY642" s="206" t="s">
        <v>134</v>
      </c>
    </row>
    <row r="643" spans="1:65" s="2" customFormat="1" ht="24.2" customHeight="1">
      <c r="A643" s="37"/>
      <c r="B643" s="38"/>
      <c r="C643" s="176">
        <v>120</v>
      </c>
      <c r="D643" s="176" t="s">
        <v>136</v>
      </c>
      <c r="E643" s="177" t="s">
        <v>893</v>
      </c>
      <c r="F643" s="178" t="s">
        <v>894</v>
      </c>
      <c r="G643" s="179" t="s">
        <v>262</v>
      </c>
      <c r="H643" s="180">
        <v>1251</v>
      </c>
      <c r="I643" s="181"/>
      <c r="J643" s="182">
        <f>ROUND(I643*H643,2)</f>
        <v>0</v>
      </c>
      <c r="K643" s="178" t="s">
        <v>140</v>
      </c>
      <c r="L643" s="42"/>
      <c r="M643" s="183" t="s">
        <v>28</v>
      </c>
      <c r="N643" s="184" t="s">
        <v>44</v>
      </c>
      <c r="O643" s="67"/>
      <c r="P643" s="185">
        <f>O643*H643</f>
        <v>0</v>
      </c>
      <c r="Q643" s="185">
        <v>0</v>
      </c>
      <c r="R643" s="185">
        <f>Q643*H643</f>
        <v>0</v>
      </c>
      <c r="S643" s="185">
        <v>0.28999999999999998</v>
      </c>
      <c r="T643" s="186">
        <f>S643*H643</f>
        <v>362.78999999999996</v>
      </c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R643" s="187" t="s">
        <v>141</v>
      </c>
      <c r="AT643" s="187" t="s">
        <v>136</v>
      </c>
      <c r="AU643" s="187" t="s">
        <v>161</v>
      </c>
      <c r="AY643" s="20" t="s">
        <v>134</v>
      </c>
      <c r="BE643" s="188">
        <f>IF(N643="základní",J643,0)</f>
        <v>0</v>
      </c>
      <c r="BF643" s="188">
        <f>IF(N643="snížená",J643,0)</f>
        <v>0</v>
      </c>
      <c r="BG643" s="188">
        <f>IF(N643="zákl. přenesená",J643,0)</f>
        <v>0</v>
      </c>
      <c r="BH643" s="188">
        <f>IF(N643="sníž. přenesená",J643,0)</f>
        <v>0</v>
      </c>
      <c r="BI643" s="188">
        <f>IF(N643="nulová",J643,0)</f>
        <v>0</v>
      </c>
      <c r="BJ643" s="20" t="s">
        <v>81</v>
      </c>
      <c r="BK643" s="188">
        <f>ROUND(I643*H643,2)</f>
        <v>0</v>
      </c>
      <c r="BL643" s="20" t="s">
        <v>141</v>
      </c>
      <c r="BM643" s="187" t="s">
        <v>895</v>
      </c>
    </row>
    <row r="644" spans="1:65" s="2" customFormat="1" ht="39">
      <c r="A644" s="37"/>
      <c r="B644" s="38"/>
      <c r="C644" s="39"/>
      <c r="D644" s="189" t="s">
        <v>143</v>
      </c>
      <c r="E644" s="39"/>
      <c r="F644" s="190" t="s">
        <v>896</v>
      </c>
      <c r="G644" s="39"/>
      <c r="H644" s="39"/>
      <c r="I644" s="191"/>
      <c r="J644" s="39"/>
      <c r="K644" s="39"/>
      <c r="L644" s="42"/>
      <c r="M644" s="192"/>
      <c r="N644" s="193"/>
      <c r="O644" s="67"/>
      <c r="P644" s="67"/>
      <c r="Q644" s="67"/>
      <c r="R644" s="67"/>
      <c r="S644" s="67"/>
      <c r="T644" s="68"/>
      <c r="U644" s="37"/>
      <c r="V644" s="37"/>
      <c r="W644" s="37"/>
      <c r="X644" s="37"/>
      <c r="Y644" s="37"/>
      <c r="Z644" s="37"/>
      <c r="AA644" s="37"/>
      <c r="AB644" s="37"/>
      <c r="AC644" s="37"/>
      <c r="AD644" s="37"/>
      <c r="AE644" s="37"/>
      <c r="AT644" s="20" t="s">
        <v>143</v>
      </c>
      <c r="AU644" s="20" t="s">
        <v>161</v>
      </c>
    </row>
    <row r="645" spans="1:65" s="2" customFormat="1" ht="11.25">
      <c r="A645" s="37"/>
      <c r="B645" s="38"/>
      <c r="C645" s="39"/>
      <c r="D645" s="194" t="s">
        <v>145</v>
      </c>
      <c r="E645" s="39"/>
      <c r="F645" s="195" t="s">
        <v>897</v>
      </c>
      <c r="G645" s="39"/>
      <c r="H645" s="39"/>
      <c r="I645" s="191"/>
      <c r="J645" s="39"/>
      <c r="K645" s="39"/>
      <c r="L645" s="42"/>
      <c r="M645" s="192"/>
      <c r="N645" s="193"/>
      <c r="O645" s="67"/>
      <c r="P645" s="67"/>
      <c r="Q645" s="67"/>
      <c r="R645" s="67"/>
      <c r="S645" s="67"/>
      <c r="T645" s="68"/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T645" s="20" t="s">
        <v>145</v>
      </c>
      <c r="AU645" s="20" t="s">
        <v>161</v>
      </c>
    </row>
    <row r="646" spans="1:65" s="13" customFormat="1" ht="11.25">
      <c r="B646" s="196"/>
      <c r="C646" s="197"/>
      <c r="D646" s="189" t="s">
        <v>147</v>
      </c>
      <c r="E646" s="198" t="s">
        <v>28</v>
      </c>
      <c r="F646" s="199" t="s">
        <v>898</v>
      </c>
      <c r="G646" s="197"/>
      <c r="H646" s="200">
        <v>1251</v>
      </c>
      <c r="I646" s="201"/>
      <c r="J646" s="197"/>
      <c r="K646" s="197"/>
      <c r="L646" s="202"/>
      <c r="M646" s="203"/>
      <c r="N646" s="204"/>
      <c r="O646" s="204"/>
      <c r="P646" s="204"/>
      <c r="Q646" s="204"/>
      <c r="R646" s="204"/>
      <c r="S646" s="204"/>
      <c r="T646" s="205"/>
      <c r="AT646" s="206" t="s">
        <v>147</v>
      </c>
      <c r="AU646" s="206" t="s">
        <v>161</v>
      </c>
      <c r="AV646" s="13" t="s">
        <v>83</v>
      </c>
      <c r="AW646" s="13" t="s">
        <v>35</v>
      </c>
      <c r="AX646" s="13" t="s">
        <v>81</v>
      </c>
      <c r="AY646" s="206" t="s">
        <v>134</v>
      </c>
    </row>
    <row r="647" spans="1:65" s="2" customFormat="1" ht="24.2" customHeight="1">
      <c r="A647" s="37"/>
      <c r="B647" s="38"/>
      <c r="C647" s="176">
        <v>121</v>
      </c>
      <c r="D647" s="176" t="s">
        <v>136</v>
      </c>
      <c r="E647" s="177" t="s">
        <v>900</v>
      </c>
      <c r="F647" s="178" t="s">
        <v>901</v>
      </c>
      <c r="G647" s="179" t="s">
        <v>262</v>
      </c>
      <c r="H647" s="180">
        <v>1251</v>
      </c>
      <c r="I647" s="181"/>
      <c r="J647" s="182">
        <f>ROUND(I647*H647,2)</f>
        <v>0</v>
      </c>
      <c r="K647" s="178" t="s">
        <v>140</v>
      </c>
      <c r="L647" s="42"/>
      <c r="M647" s="183" t="s">
        <v>28</v>
      </c>
      <c r="N647" s="184" t="s">
        <v>44</v>
      </c>
      <c r="O647" s="67"/>
      <c r="P647" s="185">
        <f>O647*H647</f>
        <v>0</v>
      </c>
      <c r="Q647" s="185">
        <v>0</v>
      </c>
      <c r="R647" s="185">
        <f>Q647*H647</f>
        <v>0</v>
      </c>
      <c r="S647" s="185">
        <v>9.8000000000000004E-2</v>
      </c>
      <c r="T647" s="186">
        <f>S647*H647</f>
        <v>122.598</v>
      </c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R647" s="187" t="s">
        <v>141</v>
      </c>
      <c r="AT647" s="187" t="s">
        <v>136</v>
      </c>
      <c r="AU647" s="187" t="s">
        <v>161</v>
      </c>
      <c r="AY647" s="20" t="s">
        <v>134</v>
      </c>
      <c r="BE647" s="188">
        <f>IF(N647="základní",J647,0)</f>
        <v>0</v>
      </c>
      <c r="BF647" s="188">
        <f>IF(N647="snížená",J647,0)</f>
        <v>0</v>
      </c>
      <c r="BG647" s="188">
        <f>IF(N647="zákl. přenesená",J647,0)</f>
        <v>0</v>
      </c>
      <c r="BH647" s="188">
        <f>IF(N647="sníž. přenesená",J647,0)</f>
        <v>0</v>
      </c>
      <c r="BI647" s="188">
        <f>IF(N647="nulová",J647,0)</f>
        <v>0</v>
      </c>
      <c r="BJ647" s="20" t="s">
        <v>81</v>
      </c>
      <c r="BK647" s="188">
        <f>ROUND(I647*H647,2)</f>
        <v>0</v>
      </c>
      <c r="BL647" s="20" t="s">
        <v>141</v>
      </c>
      <c r="BM647" s="187" t="s">
        <v>902</v>
      </c>
    </row>
    <row r="648" spans="1:65" s="2" customFormat="1" ht="29.25">
      <c r="A648" s="37"/>
      <c r="B648" s="38"/>
      <c r="C648" s="39"/>
      <c r="D648" s="189" t="s">
        <v>143</v>
      </c>
      <c r="E648" s="39"/>
      <c r="F648" s="190" t="s">
        <v>903</v>
      </c>
      <c r="G648" s="39"/>
      <c r="H648" s="39"/>
      <c r="I648" s="191"/>
      <c r="J648" s="39"/>
      <c r="K648" s="39"/>
      <c r="L648" s="42"/>
      <c r="M648" s="192"/>
      <c r="N648" s="193"/>
      <c r="O648" s="67"/>
      <c r="P648" s="67"/>
      <c r="Q648" s="67"/>
      <c r="R648" s="67"/>
      <c r="S648" s="67"/>
      <c r="T648" s="68"/>
      <c r="U648" s="37"/>
      <c r="V648" s="37"/>
      <c r="W648" s="37"/>
      <c r="X648" s="37"/>
      <c r="Y648" s="37"/>
      <c r="Z648" s="37"/>
      <c r="AA648" s="37"/>
      <c r="AB648" s="37"/>
      <c r="AC648" s="37"/>
      <c r="AD648" s="37"/>
      <c r="AE648" s="37"/>
      <c r="AT648" s="20" t="s">
        <v>143</v>
      </c>
      <c r="AU648" s="20" t="s">
        <v>161</v>
      </c>
    </row>
    <row r="649" spans="1:65" s="2" customFormat="1" ht="11.25">
      <c r="A649" s="37"/>
      <c r="B649" s="38"/>
      <c r="C649" s="39"/>
      <c r="D649" s="194" t="s">
        <v>145</v>
      </c>
      <c r="E649" s="39"/>
      <c r="F649" s="195" t="s">
        <v>904</v>
      </c>
      <c r="G649" s="39"/>
      <c r="H649" s="39"/>
      <c r="I649" s="191"/>
      <c r="J649" s="39"/>
      <c r="K649" s="39"/>
      <c r="L649" s="42"/>
      <c r="M649" s="192"/>
      <c r="N649" s="193"/>
      <c r="O649" s="67"/>
      <c r="P649" s="67"/>
      <c r="Q649" s="67"/>
      <c r="R649" s="67"/>
      <c r="S649" s="67"/>
      <c r="T649" s="68"/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T649" s="20" t="s">
        <v>145</v>
      </c>
      <c r="AU649" s="20" t="s">
        <v>161</v>
      </c>
    </row>
    <row r="650" spans="1:65" s="13" customFormat="1" ht="11.25">
      <c r="B650" s="196"/>
      <c r="C650" s="197"/>
      <c r="D650" s="189" t="s">
        <v>147</v>
      </c>
      <c r="E650" s="198" t="s">
        <v>28</v>
      </c>
      <c r="F650" s="199" t="s">
        <v>898</v>
      </c>
      <c r="G650" s="197"/>
      <c r="H650" s="200">
        <v>1251</v>
      </c>
      <c r="I650" s="201"/>
      <c r="J650" s="197"/>
      <c r="K650" s="197"/>
      <c r="L650" s="202"/>
      <c r="M650" s="203"/>
      <c r="N650" s="204"/>
      <c r="O650" s="204"/>
      <c r="P650" s="204"/>
      <c r="Q650" s="204"/>
      <c r="R650" s="204"/>
      <c r="S650" s="204"/>
      <c r="T650" s="205"/>
      <c r="AT650" s="206" t="s">
        <v>147</v>
      </c>
      <c r="AU650" s="206" t="s">
        <v>161</v>
      </c>
      <c r="AV650" s="13" t="s">
        <v>83</v>
      </c>
      <c r="AW650" s="13" t="s">
        <v>35</v>
      </c>
      <c r="AX650" s="13" t="s">
        <v>81</v>
      </c>
      <c r="AY650" s="206" t="s">
        <v>134</v>
      </c>
    </row>
    <row r="651" spans="1:65" s="2" customFormat="1" ht="24.2" customHeight="1">
      <c r="A651" s="37"/>
      <c r="B651" s="38"/>
      <c r="C651" s="176">
        <v>122</v>
      </c>
      <c r="D651" s="176" t="s">
        <v>136</v>
      </c>
      <c r="E651" s="177" t="s">
        <v>905</v>
      </c>
      <c r="F651" s="178" t="s">
        <v>906</v>
      </c>
      <c r="G651" s="179" t="s">
        <v>262</v>
      </c>
      <c r="H651" s="180">
        <v>102.9</v>
      </c>
      <c r="I651" s="181"/>
      <c r="J651" s="182">
        <f>ROUND(I651*H651,2)</f>
        <v>0</v>
      </c>
      <c r="K651" s="178" t="s">
        <v>140</v>
      </c>
      <c r="L651" s="42"/>
      <c r="M651" s="183" t="s">
        <v>28</v>
      </c>
      <c r="N651" s="184" t="s">
        <v>44</v>
      </c>
      <c r="O651" s="67"/>
      <c r="P651" s="185">
        <f>O651*H651</f>
        <v>0</v>
      </c>
      <c r="Q651" s="185">
        <v>0</v>
      </c>
      <c r="R651" s="185">
        <f>Q651*H651</f>
        <v>0</v>
      </c>
      <c r="S651" s="185">
        <v>0.28999999999999998</v>
      </c>
      <c r="T651" s="186">
        <f>S651*H651</f>
        <v>29.841000000000001</v>
      </c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R651" s="187" t="s">
        <v>141</v>
      </c>
      <c r="AT651" s="187" t="s">
        <v>136</v>
      </c>
      <c r="AU651" s="187" t="s">
        <v>161</v>
      </c>
      <c r="AY651" s="20" t="s">
        <v>134</v>
      </c>
      <c r="BE651" s="188">
        <f>IF(N651="základní",J651,0)</f>
        <v>0</v>
      </c>
      <c r="BF651" s="188">
        <f>IF(N651="snížená",J651,0)</f>
        <v>0</v>
      </c>
      <c r="BG651" s="188">
        <f>IF(N651="zákl. přenesená",J651,0)</f>
        <v>0</v>
      </c>
      <c r="BH651" s="188">
        <f>IF(N651="sníž. přenesená",J651,0)</f>
        <v>0</v>
      </c>
      <c r="BI651" s="188">
        <f>IF(N651="nulová",J651,0)</f>
        <v>0</v>
      </c>
      <c r="BJ651" s="20" t="s">
        <v>81</v>
      </c>
      <c r="BK651" s="188">
        <f>ROUND(I651*H651,2)</f>
        <v>0</v>
      </c>
      <c r="BL651" s="20" t="s">
        <v>141</v>
      </c>
      <c r="BM651" s="187" t="s">
        <v>907</v>
      </c>
    </row>
    <row r="652" spans="1:65" s="2" customFormat="1" ht="39">
      <c r="A652" s="37"/>
      <c r="B652" s="38"/>
      <c r="C652" s="39"/>
      <c r="D652" s="189" t="s">
        <v>143</v>
      </c>
      <c r="E652" s="39"/>
      <c r="F652" s="190" t="s">
        <v>908</v>
      </c>
      <c r="G652" s="39"/>
      <c r="H652" s="39"/>
      <c r="I652" s="191"/>
      <c r="J652" s="39"/>
      <c r="K652" s="39"/>
      <c r="L652" s="42"/>
      <c r="M652" s="192"/>
      <c r="N652" s="193"/>
      <c r="O652" s="67"/>
      <c r="P652" s="67"/>
      <c r="Q652" s="67"/>
      <c r="R652" s="67"/>
      <c r="S652" s="67"/>
      <c r="T652" s="68"/>
      <c r="U652" s="37"/>
      <c r="V652" s="37"/>
      <c r="W652" s="37"/>
      <c r="X652" s="37"/>
      <c r="Y652" s="37"/>
      <c r="Z652" s="37"/>
      <c r="AA652" s="37"/>
      <c r="AB652" s="37"/>
      <c r="AC652" s="37"/>
      <c r="AD652" s="37"/>
      <c r="AE652" s="37"/>
      <c r="AT652" s="20" t="s">
        <v>143</v>
      </c>
      <c r="AU652" s="20" t="s">
        <v>161</v>
      </c>
    </row>
    <row r="653" spans="1:65" s="2" customFormat="1" ht="11.25">
      <c r="A653" s="37"/>
      <c r="B653" s="38"/>
      <c r="C653" s="39"/>
      <c r="D653" s="194" t="s">
        <v>145</v>
      </c>
      <c r="E653" s="39"/>
      <c r="F653" s="195" t="s">
        <v>909</v>
      </c>
      <c r="G653" s="39"/>
      <c r="H653" s="39"/>
      <c r="I653" s="191"/>
      <c r="J653" s="39"/>
      <c r="K653" s="39"/>
      <c r="L653" s="42"/>
      <c r="M653" s="192"/>
      <c r="N653" s="193"/>
      <c r="O653" s="67"/>
      <c r="P653" s="67"/>
      <c r="Q653" s="67"/>
      <c r="R653" s="67"/>
      <c r="S653" s="67"/>
      <c r="T653" s="68"/>
      <c r="U653" s="37"/>
      <c r="V653" s="37"/>
      <c r="W653" s="37"/>
      <c r="X653" s="37"/>
      <c r="Y653" s="37"/>
      <c r="Z653" s="37"/>
      <c r="AA653" s="37"/>
      <c r="AB653" s="37"/>
      <c r="AC653" s="37"/>
      <c r="AD653" s="37"/>
      <c r="AE653" s="37"/>
      <c r="AT653" s="20" t="s">
        <v>145</v>
      </c>
      <c r="AU653" s="20" t="s">
        <v>161</v>
      </c>
    </row>
    <row r="654" spans="1:65" s="13" customFormat="1" ht="11.25">
      <c r="B654" s="196"/>
      <c r="C654" s="197"/>
      <c r="D654" s="189" t="s">
        <v>147</v>
      </c>
      <c r="E654" s="198" t="s">
        <v>28</v>
      </c>
      <c r="F654" s="199" t="s">
        <v>910</v>
      </c>
      <c r="G654" s="197"/>
      <c r="H654" s="200">
        <v>102.9</v>
      </c>
      <c r="I654" s="201"/>
      <c r="J654" s="197"/>
      <c r="K654" s="197"/>
      <c r="L654" s="202"/>
      <c r="M654" s="203"/>
      <c r="N654" s="204"/>
      <c r="O654" s="204"/>
      <c r="P654" s="204"/>
      <c r="Q654" s="204"/>
      <c r="R654" s="204"/>
      <c r="S654" s="204"/>
      <c r="T654" s="205"/>
      <c r="AT654" s="206" t="s">
        <v>147</v>
      </c>
      <c r="AU654" s="206" t="s">
        <v>161</v>
      </c>
      <c r="AV654" s="13" t="s">
        <v>83</v>
      </c>
      <c r="AW654" s="13" t="s">
        <v>35</v>
      </c>
      <c r="AX654" s="13" t="s">
        <v>81</v>
      </c>
      <c r="AY654" s="206" t="s">
        <v>134</v>
      </c>
    </row>
    <row r="655" spans="1:65" s="2" customFormat="1" ht="24.2" customHeight="1">
      <c r="A655" s="37"/>
      <c r="B655" s="38"/>
      <c r="C655" s="176">
        <v>123</v>
      </c>
      <c r="D655" s="176" t="s">
        <v>136</v>
      </c>
      <c r="E655" s="177" t="s">
        <v>911</v>
      </c>
      <c r="F655" s="178" t="s">
        <v>912</v>
      </c>
      <c r="G655" s="179" t="s">
        <v>262</v>
      </c>
      <c r="H655" s="180">
        <v>9.44</v>
      </c>
      <c r="I655" s="181"/>
      <c r="J655" s="182">
        <f>ROUND(I655*H655,2)</f>
        <v>0</v>
      </c>
      <c r="K655" s="178" t="s">
        <v>140</v>
      </c>
      <c r="L655" s="42"/>
      <c r="M655" s="183" t="s">
        <v>28</v>
      </c>
      <c r="N655" s="184" t="s">
        <v>44</v>
      </c>
      <c r="O655" s="67"/>
      <c r="P655" s="185">
        <f>O655*H655</f>
        <v>0</v>
      </c>
      <c r="Q655" s="185">
        <v>0</v>
      </c>
      <c r="R655" s="185">
        <f>Q655*H655</f>
        <v>0</v>
      </c>
      <c r="S655" s="185">
        <v>0.44</v>
      </c>
      <c r="T655" s="186">
        <f>S655*H655</f>
        <v>4.1536</v>
      </c>
      <c r="U655" s="37"/>
      <c r="V655" s="37"/>
      <c r="W655" s="37"/>
      <c r="X655" s="37"/>
      <c r="Y655" s="37"/>
      <c r="Z655" s="37"/>
      <c r="AA655" s="37"/>
      <c r="AB655" s="37"/>
      <c r="AC655" s="37"/>
      <c r="AD655" s="37"/>
      <c r="AE655" s="37"/>
      <c r="AR655" s="187" t="s">
        <v>141</v>
      </c>
      <c r="AT655" s="187" t="s">
        <v>136</v>
      </c>
      <c r="AU655" s="187" t="s">
        <v>161</v>
      </c>
      <c r="AY655" s="20" t="s">
        <v>134</v>
      </c>
      <c r="BE655" s="188">
        <f>IF(N655="základní",J655,0)</f>
        <v>0</v>
      </c>
      <c r="BF655" s="188">
        <f>IF(N655="snížená",J655,0)</f>
        <v>0</v>
      </c>
      <c r="BG655" s="188">
        <f>IF(N655="zákl. přenesená",J655,0)</f>
        <v>0</v>
      </c>
      <c r="BH655" s="188">
        <f>IF(N655="sníž. přenesená",J655,0)</f>
        <v>0</v>
      </c>
      <c r="BI655" s="188">
        <f>IF(N655="nulová",J655,0)</f>
        <v>0</v>
      </c>
      <c r="BJ655" s="20" t="s">
        <v>81</v>
      </c>
      <c r="BK655" s="188">
        <f>ROUND(I655*H655,2)</f>
        <v>0</v>
      </c>
      <c r="BL655" s="20" t="s">
        <v>141</v>
      </c>
      <c r="BM655" s="187" t="s">
        <v>913</v>
      </c>
    </row>
    <row r="656" spans="1:65" s="2" customFormat="1" ht="39">
      <c r="A656" s="37"/>
      <c r="B656" s="38"/>
      <c r="C656" s="39"/>
      <c r="D656" s="189" t="s">
        <v>143</v>
      </c>
      <c r="E656" s="39"/>
      <c r="F656" s="190" t="s">
        <v>914</v>
      </c>
      <c r="G656" s="39"/>
      <c r="H656" s="39"/>
      <c r="I656" s="191"/>
      <c r="J656" s="39"/>
      <c r="K656" s="39"/>
      <c r="L656" s="42"/>
      <c r="M656" s="192"/>
      <c r="N656" s="193"/>
      <c r="O656" s="67"/>
      <c r="P656" s="67"/>
      <c r="Q656" s="67"/>
      <c r="R656" s="67"/>
      <c r="S656" s="67"/>
      <c r="T656" s="68"/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T656" s="20" t="s">
        <v>143</v>
      </c>
      <c r="AU656" s="20" t="s">
        <v>161</v>
      </c>
    </row>
    <row r="657" spans="1:65" s="2" customFormat="1" ht="11.25">
      <c r="A657" s="37"/>
      <c r="B657" s="38"/>
      <c r="C657" s="39"/>
      <c r="D657" s="194" t="s">
        <v>145</v>
      </c>
      <c r="E657" s="39"/>
      <c r="F657" s="195" t="s">
        <v>915</v>
      </c>
      <c r="G657" s="39"/>
      <c r="H657" s="39"/>
      <c r="I657" s="191"/>
      <c r="J657" s="39"/>
      <c r="K657" s="39"/>
      <c r="L657" s="42"/>
      <c r="M657" s="192"/>
      <c r="N657" s="193"/>
      <c r="O657" s="67"/>
      <c r="P657" s="67"/>
      <c r="Q657" s="67"/>
      <c r="R657" s="67"/>
      <c r="S657" s="67"/>
      <c r="T657" s="68"/>
      <c r="U657" s="37"/>
      <c r="V657" s="37"/>
      <c r="W657" s="37"/>
      <c r="X657" s="37"/>
      <c r="Y657" s="37"/>
      <c r="Z657" s="37"/>
      <c r="AA657" s="37"/>
      <c r="AB657" s="37"/>
      <c r="AC657" s="37"/>
      <c r="AD657" s="37"/>
      <c r="AE657" s="37"/>
      <c r="AT657" s="20" t="s">
        <v>145</v>
      </c>
      <c r="AU657" s="20" t="s">
        <v>161</v>
      </c>
    </row>
    <row r="658" spans="1:65" s="13" customFormat="1" ht="11.25">
      <c r="B658" s="196"/>
      <c r="C658" s="197"/>
      <c r="D658" s="189" t="s">
        <v>147</v>
      </c>
      <c r="E658" s="198" t="s">
        <v>28</v>
      </c>
      <c r="F658" s="199" t="s">
        <v>916</v>
      </c>
      <c r="G658" s="197"/>
      <c r="H658" s="200">
        <v>9.44</v>
      </c>
      <c r="I658" s="201"/>
      <c r="J658" s="197"/>
      <c r="K658" s="197"/>
      <c r="L658" s="202"/>
      <c r="M658" s="203"/>
      <c r="N658" s="204"/>
      <c r="O658" s="204"/>
      <c r="P658" s="204"/>
      <c r="Q658" s="204"/>
      <c r="R658" s="204"/>
      <c r="S658" s="204"/>
      <c r="T658" s="205"/>
      <c r="AT658" s="206" t="s">
        <v>147</v>
      </c>
      <c r="AU658" s="206" t="s">
        <v>161</v>
      </c>
      <c r="AV658" s="13" t="s">
        <v>83</v>
      </c>
      <c r="AW658" s="13" t="s">
        <v>35</v>
      </c>
      <c r="AX658" s="13" t="s">
        <v>81</v>
      </c>
      <c r="AY658" s="206" t="s">
        <v>134</v>
      </c>
    </row>
    <row r="659" spans="1:65" s="2" customFormat="1" ht="24.2" customHeight="1">
      <c r="A659" s="37"/>
      <c r="B659" s="38"/>
      <c r="C659" s="176">
        <v>124</v>
      </c>
      <c r="D659" s="176" t="s">
        <v>136</v>
      </c>
      <c r="E659" s="177" t="s">
        <v>917</v>
      </c>
      <c r="F659" s="178" t="s">
        <v>918</v>
      </c>
      <c r="G659" s="179" t="s">
        <v>262</v>
      </c>
      <c r="H659" s="180">
        <v>35.200000000000003</v>
      </c>
      <c r="I659" s="181"/>
      <c r="J659" s="182">
        <f>ROUND(I659*H659,2)</f>
        <v>0</v>
      </c>
      <c r="K659" s="178" t="s">
        <v>140</v>
      </c>
      <c r="L659" s="42"/>
      <c r="M659" s="183" t="s">
        <v>28</v>
      </c>
      <c r="N659" s="184" t="s">
        <v>44</v>
      </c>
      <c r="O659" s="67"/>
      <c r="P659" s="185">
        <f>O659*H659</f>
        <v>0</v>
      </c>
      <c r="Q659" s="185">
        <v>0</v>
      </c>
      <c r="R659" s="185">
        <f>Q659*H659</f>
        <v>0</v>
      </c>
      <c r="S659" s="185">
        <v>0.32500000000000001</v>
      </c>
      <c r="T659" s="186">
        <f>S659*H659</f>
        <v>11.440000000000001</v>
      </c>
      <c r="U659" s="37"/>
      <c r="V659" s="37"/>
      <c r="W659" s="37"/>
      <c r="X659" s="37"/>
      <c r="Y659" s="37"/>
      <c r="Z659" s="37"/>
      <c r="AA659" s="37"/>
      <c r="AB659" s="37"/>
      <c r="AC659" s="37"/>
      <c r="AD659" s="37"/>
      <c r="AE659" s="37"/>
      <c r="AR659" s="187" t="s">
        <v>141</v>
      </c>
      <c r="AT659" s="187" t="s">
        <v>136</v>
      </c>
      <c r="AU659" s="187" t="s">
        <v>161</v>
      </c>
      <c r="AY659" s="20" t="s">
        <v>134</v>
      </c>
      <c r="BE659" s="188">
        <f>IF(N659="základní",J659,0)</f>
        <v>0</v>
      </c>
      <c r="BF659" s="188">
        <f>IF(N659="snížená",J659,0)</f>
        <v>0</v>
      </c>
      <c r="BG659" s="188">
        <f>IF(N659="zákl. přenesená",J659,0)</f>
        <v>0</v>
      </c>
      <c r="BH659" s="188">
        <f>IF(N659="sníž. přenesená",J659,0)</f>
        <v>0</v>
      </c>
      <c r="BI659" s="188">
        <f>IF(N659="nulová",J659,0)</f>
        <v>0</v>
      </c>
      <c r="BJ659" s="20" t="s">
        <v>81</v>
      </c>
      <c r="BK659" s="188">
        <f>ROUND(I659*H659,2)</f>
        <v>0</v>
      </c>
      <c r="BL659" s="20" t="s">
        <v>141</v>
      </c>
      <c r="BM659" s="187" t="s">
        <v>919</v>
      </c>
    </row>
    <row r="660" spans="1:65" s="2" customFormat="1" ht="39">
      <c r="A660" s="37"/>
      <c r="B660" s="38"/>
      <c r="C660" s="39"/>
      <c r="D660" s="189" t="s">
        <v>143</v>
      </c>
      <c r="E660" s="39"/>
      <c r="F660" s="190" t="s">
        <v>920</v>
      </c>
      <c r="G660" s="39"/>
      <c r="H660" s="39"/>
      <c r="I660" s="191"/>
      <c r="J660" s="39"/>
      <c r="K660" s="39"/>
      <c r="L660" s="42"/>
      <c r="M660" s="192"/>
      <c r="N660" s="193"/>
      <c r="O660" s="67"/>
      <c r="P660" s="67"/>
      <c r="Q660" s="67"/>
      <c r="R660" s="67"/>
      <c r="S660" s="67"/>
      <c r="T660" s="68"/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T660" s="20" t="s">
        <v>143</v>
      </c>
      <c r="AU660" s="20" t="s">
        <v>161</v>
      </c>
    </row>
    <row r="661" spans="1:65" s="2" customFormat="1" ht="11.25">
      <c r="A661" s="37"/>
      <c r="B661" s="38"/>
      <c r="C661" s="39"/>
      <c r="D661" s="194" t="s">
        <v>145</v>
      </c>
      <c r="E661" s="39"/>
      <c r="F661" s="195" t="s">
        <v>921</v>
      </c>
      <c r="G661" s="39"/>
      <c r="H661" s="39"/>
      <c r="I661" s="191"/>
      <c r="J661" s="39"/>
      <c r="K661" s="39"/>
      <c r="L661" s="42"/>
      <c r="M661" s="192"/>
      <c r="N661" s="193"/>
      <c r="O661" s="67"/>
      <c r="P661" s="67"/>
      <c r="Q661" s="67"/>
      <c r="R661" s="67"/>
      <c r="S661" s="67"/>
      <c r="T661" s="68"/>
      <c r="U661" s="37"/>
      <c r="V661" s="37"/>
      <c r="W661" s="37"/>
      <c r="X661" s="37"/>
      <c r="Y661" s="37"/>
      <c r="Z661" s="37"/>
      <c r="AA661" s="37"/>
      <c r="AB661" s="37"/>
      <c r="AC661" s="37"/>
      <c r="AD661" s="37"/>
      <c r="AE661" s="37"/>
      <c r="AT661" s="20" t="s">
        <v>145</v>
      </c>
      <c r="AU661" s="20" t="s">
        <v>161</v>
      </c>
    </row>
    <row r="662" spans="1:65" s="13" customFormat="1" ht="11.25">
      <c r="B662" s="196"/>
      <c r="C662" s="197"/>
      <c r="D662" s="189" t="s">
        <v>147</v>
      </c>
      <c r="E662" s="198" t="s">
        <v>28</v>
      </c>
      <c r="F662" s="199" t="s">
        <v>922</v>
      </c>
      <c r="G662" s="197"/>
      <c r="H662" s="200">
        <v>35.200000000000003</v>
      </c>
      <c r="I662" s="201"/>
      <c r="J662" s="197"/>
      <c r="K662" s="197"/>
      <c r="L662" s="202"/>
      <c r="M662" s="203"/>
      <c r="N662" s="204"/>
      <c r="O662" s="204"/>
      <c r="P662" s="204"/>
      <c r="Q662" s="204"/>
      <c r="R662" s="204"/>
      <c r="S662" s="204"/>
      <c r="T662" s="205"/>
      <c r="AT662" s="206" t="s">
        <v>147</v>
      </c>
      <c r="AU662" s="206" t="s">
        <v>161</v>
      </c>
      <c r="AV662" s="13" t="s">
        <v>83</v>
      </c>
      <c r="AW662" s="13" t="s">
        <v>35</v>
      </c>
      <c r="AX662" s="13" t="s">
        <v>81</v>
      </c>
      <c r="AY662" s="206" t="s">
        <v>134</v>
      </c>
    </row>
    <row r="663" spans="1:65" s="2" customFormat="1" ht="24.2" customHeight="1">
      <c r="A663" s="37"/>
      <c r="B663" s="38"/>
      <c r="C663" s="176">
        <v>125</v>
      </c>
      <c r="D663" s="176" t="s">
        <v>136</v>
      </c>
      <c r="E663" s="177" t="s">
        <v>923</v>
      </c>
      <c r="F663" s="178" t="s">
        <v>924</v>
      </c>
      <c r="G663" s="179" t="s">
        <v>262</v>
      </c>
      <c r="H663" s="180">
        <v>2213.42</v>
      </c>
      <c r="I663" s="181"/>
      <c r="J663" s="182">
        <f>ROUND(I663*H663,2)</f>
        <v>0</v>
      </c>
      <c r="K663" s="178" t="s">
        <v>140</v>
      </c>
      <c r="L663" s="42"/>
      <c r="M663" s="183" t="s">
        <v>28</v>
      </c>
      <c r="N663" s="184" t="s">
        <v>44</v>
      </c>
      <c r="O663" s="67"/>
      <c r="P663" s="185">
        <f>O663*H663</f>
        <v>0</v>
      </c>
      <c r="Q663" s="185">
        <v>1.0000000000000001E-5</v>
      </c>
      <c r="R663" s="185">
        <f>Q663*H663</f>
        <v>2.2134200000000003E-2</v>
      </c>
      <c r="S663" s="185">
        <v>9.1999999999999998E-2</v>
      </c>
      <c r="T663" s="186">
        <f>S663*H663</f>
        <v>203.63463999999999</v>
      </c>
      <c r="U663" s="37"/>
      <c r="V663" s="37"/>
      <c r="W663" s="37"/>
      <c r="X663" s="37"/>
      <c r="Y663" s="37"/>
      <c r="Z663" s="37"/>
      <c r="AA663" s="37"/>
      <c r="AB663" s="37"/>
      <c r="AC663" s="37"/>
      <c r="AD663" s="37"/>
      <c r="AE663" s="37"/>
      <c r="AR663" s="187" t="s">
        <v>141</v>
      </c>
      <c r="AT663" s="187" t="s">
        <v>136</v>
      </c>
      <c r="AU663" s="187" t="s">
        <v>161</v>
      </c>
      <c r="AY663" s="20" t="s">
        <v>134</v>
      </c>
      <c r="BE663" s="188">
        <f>IF(N663="základní",J663,0)</f>
        <v>0</v>
      </c>
      <c r="BF663" s="188">
        <f>IF(N663="snížená",J663,0)</f>
        <v>0</v>
      </c>
      <c r="BG663" s="188">
        <f>IF(N663="zákl. přenesená",J663,0)</f>
        <v>0</v>
      </c>
      <c r="BH663" s="188">
        <f>IF(N663="sníž. přenesená",J663,0)</f>
        <v>0</v>
      </c>
      <c r="BI663" s="188">
        <f>IF(N663="nulová",J663,0)</f>
        <v>0</v>
      </c>
      <c r="BJ663" s="20" t="s">
        <v>81</v>
      </c>
      <c r="BK663" s="188">
        <f>ROUND(I663*H663,2)</f>
        <v>0</v>
      </c>
      <c r="BL663" s="20" t="s">
        <v>141</v>
      </c>
      <c r="BM663" s="187" t="s">
        <v>925</v>
      </c>
    </row>
    <row r="664" spans="1:65" s="2" customFormat="1" ht="29.25">
      <c r="A664" s="37"/>
      <c r="B664" s="38"/>
      <c r="C664" s="39"/>
      <c r="D664" s="189" t="s">
        <v>143</v>
      </c>
      <c r="E664" s="39"/>
      <c r="F664" s="190" t="s">
        <v>926</v>
      </c>
      <c r="G664" s="39"/>
      <c r="H664" s="39"/>
      <c r="I664" s="191"/>
      <c r="J664" s="39"/>
      <c r="K664" s="39"/>
      <c r="L664" s="42"/>
      <c r="M664" s="192"/>
      <c r="N664" s="193"/>
      <c r="O664" s="67"/>
      <c r="P664" s="67"/>
      <c r="Q664" s="67"/>
      <c r="R664" s="67"/>
      <c r="S664" s="67"/>
      <c r="T664" s="68"/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T664" s="20" t="s">
        <v>143</v>
      </c>
      <c r="AU664" s="20" t="s">
        <v>161</v>
      </c>
    </row>
    <row r="665" spans="1:65" s="2" customFormat="1" ht="11.25">
      <c r="A665" s="37"/>
      <c r="B665" s="38"/>
      <c r="C665" s="39"/>
      <c r="D665" s="194" t="s">
        <v>145</v>
      </c>
      <c r="E665" s="39"/>
      <c r="F665" s="195" t="s">
        <v>927</v>
      </c>
      <c r="G665" s="39"/>
      <c r="H665" s="39"/>
      <c r="I665" s="191"/>
      <c r="J665" s="39"/>
      <c r="K665" s="39"/>
      <c r="L665" s="42"/>
      <c r="M665" s="192"/>
      <c r="N665" s="193"/>
      <c r="O665" s="67"/>
      <c r="P665" s="67"/>
      <c r="Q665" s="67"/>
      <c r="R665" s="67"/>
      <c r="S665" s="67"/>
      <c r="T665" s="68"/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T665" s="20" t="s">
        <v>145</v>
      </c>
      <c r="AU665" s="20" t="s">
        <v>161</v>
      </c>
    </row>
    <row r="666" spans="1:65" s="2" customFormat="1" ht="19.5">
      <c r="A666" s="37"/>
      <c r="B666" s="38"/>
      <c r="C666" s="39"/>
      <c r="D666" s="189" t="s">
        <v>203</v>
      </c>
      <c r="E666" s="39"/>
      <c r="F666" s="228" t="s">
        <v>928</v>
      </c>
      <c r="G666" s="39"/>
      <c r="H666" s="39"/>
      <c r="I666" s="191"/>
      <c r="J666" s="39"/>
      <c r="K666" s="39"/>
      <c r="L666" s="42"/>
      <c r="M666" s="192"/>
      <c r="N666" s="193"/>
      <c r="O666" s="67"/>
      <c r="P666" s="67"/>
      <c r="Q666" s="67"/>
      <c r="R666" s="67"/>
      <c r="S666" s="67"/>
      <c r="T666" s="68"/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T666" s="20" t="s">
        <v>203</v>
      </c>
      <c r="AU666" s="20" t="s">
        <v>161</v>
      </c>
    </row>
    <row r="667" spans="1:65" s="13" customFormat="1" ht="11.25">
      <c r="B667" s="196"/>
      <c r="C667" s="197"/>
      <c r="D667" s="189" t="s">
        <v>147</v>
      </c>
      <c r="E667" s="198" t="s">
        <v>28</v>
      </c>
      <c r="F667" s="199" t="s">
        <v>929</v>
      </c>
      <c r="G667" s="197"/>
      <c r="H667" s="200">
        <v>2213.42</v>
      </c>
      <c r="I667" s="201"/>
      <c r="J667" s="197"/>
      <c r="K667" s="197"/>
      <c r="L667" s="202"/>
      <c r="M667" s="203"/>
      <c r="N667" s="204"/>
      <c r="O667" s="204"/>
      <c r="P667" s="204"/>
      <c r="Q667" s="204"/>
      <c r="R667" s="204"/>
      <c r="S667" s="204"/>
      <c r="T667" s="205"/>
      <c r="AT667" s="206" t="s">
        <v>147</v>
      </c>
      <c r="AU667" s="206" t="s">
        <v>161</v>
      </c>
      <c r="AV667" s="13" t="s">
        <v>83</v>
      </c>
      <c r="AW667" s="13" t="s">
        <v>35</v>
      </c>
      <c r="AX667" s="13" t="s">
        <v>81</v>
      </c>
      <c r="AY667" s="206" t="s">
        <v>134</v>
      </c>
    </row>
    <row r="668" spans="1:65" s="2" customFormat="1" ht="24.2" customHeight="1">
      <c r="A668" s="37"/>
      <c r="B668" s="38"/>
      <c r="C668" s="176">
        <v>126</v>
      </c>
      <c r="D668" s="176" t="s">
        <v>136</v>
      </c>
      <c r="E668" s="177" t="s">
        <v>930</v>
      </c>
      <c r="F668" s="178" t="s">
        <v>931</v>
      </c>
      <c r="G668" s="179" t="s">
        <v>262</v>
      </c>
      <c r="H668" s="180">
        <v>2158.4699999999998</v>
      </c>
      <c r="I668" s="181"/>
      <c r="J668" s="182">
        <f>ROUND(I668*H668,2)</f>
        <v>0</v>
      </c>
      <c r="K668" s="178" t="s">
        <v>140</v>
      </c>
      <c r="L668" s="42"/>
      <c r="M668" s="183" t="s">
        <v>28</v>
      </c>
      <c r="N668" s="184" t="s">
        <v>44</v>
      </c>
      <c r="O668" s="67"/>
      <c r="P668" s="185">
        <f>O668*H668</f>
        <v>0</v>
      </c>
      <c r="Q668" s="185">
        <v>1.0000000000000001E-5</v>
      </c>
      <c r="R668" s="185">
        <f>Q668*H668</f>
        <v>2.1584699999999998E-2</v>
      </c>
      <c r="S668" s="185">
        <v>0.115</v>
      </c>
      <c r="T668" s="186">
        <f>S668*H668</f>
        <v>248.22404999999998</v>
      </c>
      <c r="U668" s="37"/>
      <c r="V668" s="37"/>
      <c r="W668" s="37"/>
      <c r="X668" s="37"/>
      <c r="Y668" s="37"/>
      <c r="Z668" s="37"/>
      <c r="AA668" s="37"/>
      <c r="AB668" s="37"/>
      <c r="AC668" s="37"/>
      <c r="AD668" s="37"/>
      <c r="AE668" s="37"/>
      <c r="AR668" s="187" t="s">
        <v>141</v>
      </c>
      <c r="AT668" s="187" t="s">
        <v>136</v>
      </c>
      <c r="AU668" s="187" t="s">
        <v>161</v>
      </c>
      <c r="AY668" s="20" t="s">
        <v>134</v>
      </c>
      <c r="BE668" s="188">
        <f>IF(N668="základní",J668,0)</f>
        <v>0</v>
      </c>
      <c r="BF668" s="188">
        <f>IF(N668="snížená",J668,0)</f>
        <v>0</v>
      </c>
      <c r="BG668" s="188">
        <f>IF(N668="zákl. přenesená",J668,0)</f>
        <v>0</v>
      </c>
      <c r="BH668" s="188">
        <f>IF(N668="sníž. přenesená",J668,0)</f>
        <v>0</v>
      </c>
      <c r="BI668" s="188">
        <f>IF(N668="nulová",J668,0)</f>
        <v>0</v>
      </c>
      <c r="BJ668" s="20" t="s">
        <v>81</v>
      </c>
      <c r="BK668" s="188">
        <f>ROUND(I668*H668,2)</f>
        <v>0</v>
      </c>
      <c r="BL668" s="20" t="s">
        <v>141</v>
      </c>
      <c r="BM668" s="187" t="s">
        <v>932</v>
      </c>
    </row>
    <row r="669" spans="1:65" s="2" customFormat="1" ht="29.25">
      <c r="A669" s="37"/>
      <c r="B669" s="38"/>
      <c r="C669" s="39"/>
      <c r="D669" s="189" t="s">
        <v>143</v>
      </c>
      <c r="E669" s="39"/>
      <c r="F669" s="190" t="s">
        <v>933</v>
      </c>
      <c r="G669" s="39"/>
      <c r="H669" s="39"/>
      <c r="I669" s="191"/>
      <c r="J669" s="39"/>
      <c r="K669" s="39"/>
      <c r="L669" s="42"/>
      <c r="M669" s="192"/>
      <c r="N669" s="193"/>
      <c r="O669" s="67"/>
      <c r="P669" s="67"/>
      <c r="Q669" s="67"/>
      <c r="R669" s="67"/>
      <c r="S669" s="67"/>
      <c r="T669" s="68"/>
      <c r="U669" s="37"/>
      <c r="V669" s="37"/>
      <c r="W669" s="37"/>
      <c r="X669" s="37"/>
      <c r="Y669" s="37"/>
      <c r="Z669" s="37"/>
      <c r="AA669" s="37"/>
      <c r="AB669" s="37"/>
      <c r="AC669" s="37"/>
      <c r="AD669" s="37"/>
      <c r="AE669" s="37"/>
      <c r="AT669" s="20" t="s">
        <v>143</v>
      </c>
      <c r="AU669" s="20" t="s">
        <v>161</v>
      </c>
    </row>
    <row r="670" spans="1:65" s="2" customFormat="1" ht="11.25">
      <c r="A670" s="37"/>
      <c r="B670" s="38"/>
      <c r="C670" s="39"/>
      <c r="D670" s="194" t="s">
        <v>145</v>
      </c>
      <c r="E670" s="39"/>
      <c r="F670" s="195" t="s">
        <v>934</v>
      </c>
      <c r="G670" s="39"/>
      <c r="H670" s="39"/>
      <c r="I670" s="191"/>
      <c r="J670" s="39"/>
      <c r="K670" s="39"/>
      <c r="L670" s="42"/>
      <c r="M670" s="192"/>
      <c r="N670" s="193"/>
      <c r="O670" s="67"/>
      <c r="P670" s="67"/>
      <c r="Q670" s="67"/>
      <c r="R670" s="67"/>
      <c r="S670" s="67"/>
      <c r="T670" s="68"/>
      <c r="U670" s="37"/>
      <c r="V670" s="37"/>
      <c r="W670" s="37"/>
      <c r="X670" s="37"/>
      <c r="Y670" s="37"/>
      <c r="Z670" s="37"/>
      <c r="AA670" s="37"/>
      <c r="AB670" s="37"/>
      <c r="AC670" s="37"/>
      <c r="AD670" s="37"/>
      <c r="AE670" s="37"/>
      <c r="AT670" s="20" t="s">
        <v>145</v>
      </c>
      <c r="AU670" s="20" t="s">
        <v>161</v>
      </c>
    </row>
    <row r="671" spans="1:65" s="2" customFormat="1" ht="19.5">
      <c r="A671" s="37"/>
      <c r="B671" s="38"/>
      <c r="C671" s="39"/>
      <c r="D671" s="189" t="s">
        <v>203</v>
      </c>
      <c r="E671" s="39"/>
      <c r="F671" s="228" t="s">
        <v>928</v>
      </c>
      <c r="G671" s="39"/>
      <c r="H671" s="39"/>
      <c r="I671" s="191"/>
      <c r="J671" s="39"/>
      <c r="K671" s="39"/>
      <c r="L671" s="42"/>
      <c r="M671" s="192"/>
      <c r="N671" s="193"/>
      <c r="O671" s="67"/>
      <c r="P671" s="67"/>
      <c r="Q671" s="67"/>
      <c r="R671" s="67"/>
      <c r="S671" s="67"/>
      <c r="T671" s="68"/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  <c r="AT671" s="20" t="s">
        <v>203</v>
      </c>
      <c r="AU671" s="20" t="s">
        <v>161</v>
      </c>
    </row>
    <row r="672" spans="1:65" s="13" customFormat="1" ht="11.25">
      <c r="B672" s="196"/>
      <c r="C672" s="197"/>
      <c r="D672" s="189" t="s">
        <v>147</v>
      </c>
      <c r="E672" s="198" t="s">
        <v>28</v>
      </c>
      <c r="F672" s="199" t="s">
        <v>935</v>
      </c>
      <c r="G672" s="197"/>
      <c r="H672" s="200">
        <v>2158.4699999999998</v>
      </c>
      <c r="I672" s="201"/>
      <c r="J672" s="197"/>
      <c r="K672" s="197"/>
      <c r="L672" s="202"/>
      <c r="M672" s="203"/>
      <c r="N672" s="204"/>
      <c r="O672" s="204"/>
      <c r="P672" s="204"/>
      <c r="Q672" s="204"/>
      <c r="R672" s="204"/>
      <c r="S672" s="204"/>
      <c r="T672" s="205"/>
      <c r="AT672" s="206" t="s">
        <v>147</v>
      </c>
      <c r="AU672" s="206" t="s">
        <v>161</v>
      </c>
      <c r="AV672" s="13" t="s">
        <v>83</v>
      </c>
      <c r="AW672" s="13" t="s">
        <v>35</v>
      </c>
      <c r="AX672" s="13" t="s">
        <v>81</v>
      </c>
      <c r="AY672" s="206" t="s">
        <v>134</v>
      </c>
    </row>
    <row r="673" spans="1:65" s="2" customFormat="1" ht="16.5" customHeight="1">
      <c r="A673" s="37"/>
      <c r="B673" s="38"/>
      <c r="C673" s="176">
        <v>127</v>
      </c>
      <c r="D673" s="176" t="s">
        <v>136</v>
      </c>
      <c r="E673" s="177" t="s">
        <v>936</v>
      </c>
      <c r="F673" s="178" t="s">
        <v>937</v>
      </c>
      <c r="G673" s="179" t="s">
        <v>303</v>
      </c>
      <c r="H673" s="180">
        <v>537.29999999999995</v>
      </c>
      <c r="I673" s="181"/>
      <c r="J673" s="182">
        <f>ROUND(I673*H673,2)</f>
        <v>0</v>
      </c>
      <c r="K673" s="178" t="s">
        <v>140</v>
      </c>
      <c r="L673" s="42"/>
      <c r="M673" s="183" t="s">
        <v>28</v>
      </c>
      <c r="N673" s="184" t="s">
        <v>44</v>
      </c>
      <c r="O673" s="67"/>
      <c r="P673" s="185">
        <f>O673*H673</f>
        <v>0</v>
      </c>
      <c r="Q673" s="185">
        <v>0</v>
      </c>
      <c r="R673" s="185">
        <f>Q673*H673</f>
        <v>0</v>
      </c>
      <c r="S673" s="185">
        <v>0.28999999999999998</v>
      </c>
      <c r="T673" s="186">
        <f>S673*H673</f>
        <v>155.81699999999998</v>
      </c>
      <c r="U673" s="37"/>
      <c r="V673" s="37"/>
      <c r="W673" s="37"/>
      <c r="X673" s="37"/>
      <c r="Y673" s="37"/>
      <c r="Z673" s="37"/>
      <c r="AA673" s="37"/>
      <c r="AB673" s="37"/>
      <c r="AC673" s="37"/>
      <c r="AD673" s="37"/>
      <c r="AE673" s="37"/>
      <c r="AR673" s="187" t="s">
        <v>141</v>
      </c>
      <c r="AT673" s="187" t="s">
        <v>136</v>
      </c>
      <c r="AU673" s="187" t="s">
        <v>161</v>
      </c>
      <c r="AY673" s="20" t="s">
        <v>134</v>
      </c>
      <c r="BE673" s="188">
        <f>IF(N673="základní",J673,0)</f>
        <v>0</v>
      </c>
      <c r="BF673" s="188">
        <f>IF(N673="snížená",J673,0)</f>
        <v>0</v>
      </c>
      <c r="BG673" s="188">
        <f>IF(N673="zákl. přenesená",J673,0)</f>
        <v>0</v>
      </c>
      <c r="BH673" s="188">
        <f>IF(N673="sníž. přenesená",J673,0)</f>
        <v>0</v>
      </c>
      <c r="BI673" s="188">
        <f>IF(N673="nulová",J673,0)</f>
        <v>0</v>
      </c>
      <c r="BJ673" s="20" t="s">
        <v>81</v>
      </c>
      <c r="BK673" s="188">
        <f>ROUND(I673*H673,2)</f>
        <v>0</v>
      </c>
      <c r="BL673" s="20" t="s">
        <v>141</v>
      </c>
      <c r="BM673" s="187" t="s">
        <v>938</v>
      </c>
    </row>
    <row r="674" spans="1:65" s="2" customFormat="1" ht="29.25">
      <c r="A674" s="37"/>
      <c r="B674" s="38"/>
      <c r="C674" s="39"/>
      <c r="D674" s="189" t="s">
        <v>143</v>
      </c>
      <c r="E674" s="39"/>
      <c r="F674" s="190" t="s">
        <v>939</v>
      </c>
      <c r="G674" s="39"/>
      <c r="H674" s="39"/>
      <c r="I674" s="191"/>
      <c r="J674" s="39"/>
      <c r="K674" s="39"/>
      <c r="L674" s="42"/>
      <c r="M674" s="192"/>
      <c r="N674" s="193"/>
      <c r="O674" s="67"/>
      <c r="P674" s="67"/>
      <c r="Q674" s="67"/>
      <c r="R674" s="67"/>
      <c r="S674" s="67"/>
      <c r="T674" s="68"/>
      <c r="U674" s="37"/>
      <c r="V674" s="37"/>
      <c r="W674" s="37"/>
      <c r="X674" s="37"/>
      <c r="Y674" s="37"/>
      <c r="Z674" s="37"/>
      <c r="AA674" s="37"/>
      <c r="AB674" s="37"/>
      <c r="AC674" s="37"/>
      <c r="AD674" s="37"/>
      <c r="AE674" s="37"/>
      <c r="AT674" s="20" t="s">
        <v>143</v>
      </c>
      <c r="AU674" s="20" t="s">
        <v>161</v>
      </c>
    </row>
    <row r="675" spans="1:65" s="2" customFormat="1" ht="11.25">
      <c r="A675" s="37"/>
      <c r="B675" s="38"/>
      <c r="C675" s="39"/>
      <c r="D675" s="194" t="s">
        <v>145</v>
      </c>
      <c r="E675" s="39"/>
      <c r="F675" s="195" t="s">
        <v>940</v>
      </c>
      <c r="G675" s="39"/>
      <c r="H675" s="39"/>
      <c r="I675" s="191"/>
      <c r="J675" s="39"/>
      <c r="K675" s="39"/>
      <c r="L675" s="42"/>
      <c r="M675" s="192"/>
      <c r="N675" s="193"/>
      <c r="O675" s="67"/>
      <c r="P675" s="67"/>
      <c r="Q675" s="67"/>
      <c r="R675" s="67"/>
      <c r="S675" s="67"/>
      <c r="T675" s="68"/>
      <c r="U675" s="37"/>
      <c r="V675" s="37"/>
      <c r="W675" s="37"/>
      <c r="X675" s="37"/>
      <c r="Y675" s="37"/>
      <c r="Z675" s="37"/>
      <c r="AA675" s="37"/>
      <c r="AB675" s="37"/>
      <c r="AC675" s="37"/>
      <c r="AD675" s="37"/>
      <c r="AE675" s="37"/>
      <c r="AT675" s="20" t="s">
        <v>145</v>
      </c>
      <c r="AU675" s="20" t="s">
        <v>161</v>
      </c>
    </row>
    <row r="676" spans="1:65" s="13" customFormat="1" ht="11.25">
      <c r="B676" s="196"/>
      <c r="C676" s="197"/>
      <c r="D676" s="189" t="s">
        <v>147</v>
      </c>
      <c r="E676" s="198" t="s">
        <v>28</v>
      </c>
      <c r="F676" s="199" t="s">
        <v>941</v>
      </c>
      <c r="G676" s="197"/>
      <c r="H676" s="200">
        <v>537.29999999999995</v>
      </c>
      <c r="I676" s="201"/>
      <c r="J676" s="197"/>
      <c r="K676" s="197"/>
      <c r="L676" s="202"/>
      <c r="M676" s="203"/>
      <c r="N676" s="204"/>
      <c r="O676" s="204"/>
      <c r="P676" s="204"/>
      <c r="Q676" s="204"/>
      <c r="R676" s="204"/>
      <c r="S676" s="204"/>
      <c r="T676" s="205"/>
      <c r="AT676" s="206" t="s">
        <v>147</v>
      </c>
      <c r="AU676" s="206" t="s">
        <v>161</v>
      </c>
      <c r="AV676" s="13" t="s">
        <v>83</v>
      </c>
      <c r="AW676" s="13" t="s">
        <v>35</v>
      </c>
      <c r="AX676" s="13" t="s">
        <v>81</v>
      </c>
      <c r="AY676" s="206" t="s">
        <v>134</v>
      </c>
    </row>
    <row r="677" spans="1:65" s="2" customFormat="1" ht="16.5" customHeight="1">
      <c r="A677" s="37"/>
      <c r="B677" s="38"/>
      <c r="C677" s="176">
        <v>128</v>
      </c>
      <c r="D677" s="176" t="s">
        <v>136</v>
      </c>
      <c r="E677" s="177" t="s">
        <v>942</v>
      </c>
      <c r="F677" s="178" t="s">
        <v>943</v>
      </c>
      <c r="G677" s="179" t="s">
        <v>303</v>
      </c>
      <c r="H677" s="180">
        <v>142.1</v>
      </c>
      <c r="I677" s="181"/>
      <c r="J677" s="182">
        <f>ROUND(I677*H677,2)</f>
        <v>0</v>
      </c>
      <c r="K677" s="178" t="s">
        <v>140</v>
      </c>
      <c r="L677" s="42"/>
      <c r="M677" s="183" t="s">
        <v>28</v>
      </c>
      <c r="N677" s="184" t="s">
        <v>44</v>
      </c>
      <c r="O677" s="67"/>
      <c r="P677" s="185">
        <f>O677*H677</f>
        <v>0</v>
      </c>
      <c r="Q677" s="185">
        <v>0</v>
      </c>
      <c r="R677" s="185">
        <f>Q677*H677</f>
        <v>0</v>
      </c>
      <c r="S677" s="185">
        <v>0.20499999999999999</v>
      </c>
      <c r="T677" s="186">
        <f>S677*H677</f>
        <v>29.130499999999998</v>
      </c>
      <c r="U677" s="37"/>
      <c r="V677" s="37"/>
      <c r="W677" s="37"/>
      <c r="X677" s="37"/>
      <c r="Y677" s="37"/>
      <c r="Z677" s="37"/>
      <c r="AA677" s="37"/>
      <c r="AB677" s="37"/>
      <c r="AC677" s="37"/>
      <c r="AD677" s="37"/>
      <c r="AE677" s="37"/>
      <c r="AR677" s="187" t="s">
        <v>141</v>
      </c>
      <c r="AT677" s="187" t="s">
        <v>136</v>
      </c>
      <c r="AU677" s="187" t="s">
        <v>161</v>
      </c>
      <c r="AY677" s="20" t="s">
        <v>134</v>
      </c>
      <c r="BE677" s="188">
        <f>IF(N677="základní",J677,0)</f>
        <v>0</v>
      </c>
      <c r="BF677" s="188">
        <f>IF(N677="snížená",J677,0)</f>
        <v>0</v>
      </c>
      <c r="BG677" s="188">
        <f>IF(N677="zákl. přenesená",J677,0)</f>
        <v>0</v>
      </c>
      <c r="BH677" s="188">
        <f>IF(N677="sníž. přenesená",J677,0)</f>
        <v>0</v>
      </c>
      <c r="BI677" s="188">
        <f>IF(N677="nulová",J677,0)</f>
        <v>0</v>
      </c>
      <c r="BJ677" s="20" t="s">
        <v>81</v>
      </c>
      <c r="BK677" s="188">
        <f>ROUND(I677*H677,2)</f>
        <v>0</v>
      </c>
      <c r="BL677" s="20" t="s">
        <v>141</v>
      </c>
      <c r="BM677" s="187" t="s">
        <v>944</v>
      </c>
    </row>
    <row r="678" spans="1:65" s="2" customFormat="1" ht="29.25">
      <c r="A678" s="37"/>
      <c r="B678" s="38"/>
      <c r="C678" s="39"/>
      <c r="D678" s="189" t="s">
        <v>143</v>
      </c>
      <c r="E678" s="39"/>
      <c r="F678" s="190" t="s">
        <v>945</v>
      </c>
      <c r="G678" s="39"/>
      <c r="H678" s="39"/>
      <c r="I678" s="191"/>
      <c r="J678" s="39"/>
      <c r="K678" s="39"/>
      <c r="L678" s="42"/>
      <c r="M678" s="192"/>
      <c r="N678" s="193"/>
      <c r="O678" s="67"/>
      <c r="P678" s="67"/>
      <c r="Q678" s="67"/>
      <c r="R678" s="67"/>
      <c r="S678" s="67"/>
      <c r="T678" s="68"/>
      <c r="U678" s="37"/>
      <c r="V678" s="37"/>
      <c r="W678" s="37"/>
      <c r="X678" s="37"/>
      <c r="Y678" s="37"/>
      <c r="Z678" s="37"/>
      <c r="AA678" s="37"/>
      <c r="AB678" s="37"/>
      <c r="AC678" s="37"/>
      <c r="AD678" s="37"/>
      <c r="AE678" s="37"/>
      <c r="AT678" s="20" t="s">
        <v>143</v>
      </c>
      <c r="AU678" s="20" t="s">
        <v>161</v>
      </c>
    </row>
    <row r="679" spans="1:65" s="2" customFormat="1" ht="11.25">
      <c r="A679" s="37"/>
      <c r="B679" s="38"/>
      <c r="C679" s="39"/>
      <c r="D679" s="194" t="s">
        <v>145</v>
      </c>
      <c r="E679" s="39"/>
      <c r="F679" s="195" t="s">
        <v>946</v>
      </c>
      <c r="G679" s="39"/>
      <c r="H679" s="39"/>
      <c r="I679" s="191"/>
      <c r="J679" s="39"/>
      <c r="K679" s="39"/>
      <c r="L679" s="42"/>
      <c r="M679" s="192"/>
      <c r="N679" s="193"/>
      <c r="O679" s="67"/>
      <c r="P679" s="67"/>
      <c r="Q679" s="67"/>
      <c r="R679" s="67"/>
      <c r="S679" s="67"/>
      <c r="T679" s="68"/>
      <c r="U679" s="37"/>
      <c r="V679" s="37"/>
      <c r="W679" s="37"/>
      <c r="X679" s="37"/>
      <c r="Y679" s="37"/>
      <c r="Z679" s="37"/>
      <c r="AA679" s="37"/>
      <c r="AB679" s="37"/>
      <c r="AC679" s="37"/>
      <c r="AD679" s="37"/>
      <c r="AE679" s="37"/>
      <c r="AT679" s="20" t="s">
        <v>145</v>
      </c>
      <c r="AU679" s="20" t="s">
        <v>161</v>
      </c>
    </row>
    <row r="680" spans="1:65" s="13" customFormat="1" ht="11.25">
      <c r="B680" s="196"/>
      <c r="C680" s="197"/>
      <c r="D680" s="189" t="s">
        <v>147</v>
      </c>
      <c r="E680" s="198" t="s">
        <v>28</v>
      </c>
      <c r="F680" s="199" t="s">
        <v>947</v>
      </c>
      <c r="G680" s="197"/>
      <c r="H680" s="200">
        <v>142.1</v>
      </c>
      <c r="I680" s="201"/>
      <c r="J680" s="197"/>
      <c r="K680" s="197"/>
      <c r="L680" s="202"/>
      <c r="M680" s="203"/>
      <c r="N680" s="204"/>
      <c r="O680" s="204"/>
      <c r="P680" s="204"/>
      <c r="Q680" s="204"/>
      <c r="R680" s="204"/>
      <c r="S680" s="204"/>
      <c r="T680" s="205"/>
      <c r="AT680" s="206" t="s">
        <v>147</v>
      </c>
      <c r="AU680" s="206" t="s">
        <v>161</v>
      </c>
      <c r="AV680" s="13" t="s">
        <v>83</v>
      </c>
      <c r="AW680" s="13" t="s">
        <v>35</v>
      </c>
      <c r="AX680" s="13" t="s">
        <v>81</v>
      </c>
      <c r="AY680" s="206" t="s">
        <v>134</v>
      </c>
    </row>
    <row r="681" spans="1:65" s="2" customFormat="1" ht="16.5" customHeight="1">
      <c r="A681" s="37"/>
      <c r="B681" s="38"/>
      <c r="C681" s="176">
        <v>129</v>
      </c>
      <c r="D681" s="176" t="s">
        <v>136</v>
      </c>
      <c r="E681" s="177" t="s">
        <v>948</v>
      </c>
      <c r="F681" s="178" t="s">
        <v>949</v>
      </c>
      <c r="G681" s="179" t="s">
        <v>303</v>
      </c>
      <c r="H681" s="180">
        <v>145.30000000000001</v>
      </c>
      <c r="I681" s="181"/>
      <c r="J681" s="182">
        <f>ROUND(I681*H681,2)</f>
        <v>0</v>
      </c>
      <c r="K681" s="178" t="s">
        <v>140</v>
      </c>
      <c r="L681" s="42"/>
      <c r="M681" s="183" t="s">
        <v>28</v>
      </c>
      <c r="N681" s="184" t="s">
        <v>44</v>
      </c>
      <c r="O681" s="67"/>
      <c r="P681" s="185">
        <f>O681*H681</f>
        <v>0</v>
      </c>
      <c r="Q681" s="185">
        <v>0</v>
      </c>
      <c r="R681" s="185">
        <f>Q681*H681</f>
        <v>0</v>
      </c>
      <c r="S681" s="185">
        <v>0.04</v>
      </c>
      <c r="T681" s="186">
        <f>S681*H681</f>
        <v>5.8120000000000003</v>
      </c>
      <c r="U681" s="37"/>
      <c r="V681" s="37"/>
      <c r="W681" s="37"/>
      <c r="X681" s="37"/>
      <c r="Y681" s="37"/>
      <c r="Z681" s="37"/>
      <c r="AA681" s="37"/>
      <c r="AB681" s="37"/>
      <c r="AC681" s="37"/>
      <c r="AD681" s="37"/>
      <c r="AE681" s="37"/>
      <c r="AR681" s="187" t="s">
        <v>141</v>
      </c>
      <c r="AT681" s="187" t="s">
        <v>136</v>
      </c>
      <c r="AU681" s="187" t="s">
        <v>161</v>
      </c>
      <c r="AY681" s="20" t="s">
        <v>134</v>
      </c>
      <c r="BE681" s="188">
        <f>IF(N681="základní",J681,0)</f>
        <v>0</v>
      </c>
      <c r="BF681" s="188">
        <f>IF(N681="snížená",J681,0)</f>
        <v>0</v>
      </c>
      <c r="BG681" s="188">
        <f>IF(N681="zákl. přenesená",J681,0)</f>
        <v>0</v>
      </c>
      <c r="BH681" s="188">
        <f>IF(N681="sníž. přenesená",J681,0)</f>
        <v>0</v>
      </c>
      <c r="BI681" s="188">
        <f>IF(N681="nulová",J681,0)</f>
        <v>0</v>
      </c>
      <c r="BJ681" s="20" t="s">
        <v>81</v>
      </c>
      <c r="BK681" s="188">
        <f>ROUND(I681*H681,2)</f>
        <v>0</v>
      </c>
      <c r="BL681" s="20" t="s">
        <v>141</v>
      </c>
      <c r="BM681" s="187" t="s">
        <v>950</v>
      </c>
    </row>
    <row r="682" spans="1:65" s="2" customFormat="1" ht="29.25">
      <c r="A682" s="37"/>
      <c r="B682" s="38"/>
      <c r="C682" s="39"/>
      <c r="D682" s="189" t="s">
        <v>143</v>
      </c>
      <c r="E682" s="39"/>
      <c r="F682" s="190" t="s">
        <v>951</v>
      </c>
      <c r="G682" s="39"/>
      <c r="H682" s="39"/>
      <c r="I682" s="191"/>
      <c r="J682" s="39"/>
      <c r="K682" s="39"/>
      <c r="L682" s="42"/>
      <c r="M682" s="192"/>
      <c r="N682" s="193"/>
      <c r="O682" s="67"/>
      <c r="P682" s="67"/>
      <c r="Q682" s="67"/>
      <c r="R682" s="67"/>
      <c r="S682" s="67"/>
      <c r="T682" s="68"/>
      <c r="U682" s="37"/>
      <c r="V682" s="37"/>
      <c r="W682" s="37"/>
      <c r="X682" s="37"/>
      <c r="Y682" s="37"/>
      <c r="Z682" s="37"/>
      <c r="AA682" s="37"/>
      <c r="AB682" s="37"/>
      <c r="AC682" s="37"/>
      <c r="AD682" s="37"/>
      <c r="AE682" s="37"/>
      <c r="AT682" s="20" t="s">
        <v>143</v>
      </c>
      <c r="AU682" s="20" t="s">
        <v>161</v>
      </c>
    </row>
    <row r="683" spans="1:65" s="2" customFormat="1" ht="11.25">
      <c r="A683" s="37"/>
      <c r="B683" s="38"/>
      <c r="C683" s="39"/>
      <c r="D683" s="194" t="s">
        <v>145</v>
      </c>
      <c r="E683" s="39"/>
      <c r="F683" s="195" t="s">
        <v>952</v>
      </c>
      <c r="G683" s="39"/>
      <c r="H683" s="39"/>
      <c r="I683" s="191"/>
      <c r="J683" s="39"/>
      <c r="K683" s="39"/>
      <c r="L683" s="42"/>
      <c r="M683" s="192"/>
      <c r="N683" s="193"/>
      <c r="O683" s="67"/>
      <c r="P683" s="67"/>
      <c r="Q683" s="67"/>
      <c r="R683" s="67"/>
      <c r="S683" s="67"/>
      <c r="T683" s="68"/>
      <c r="U683" s="37"/>
      <c r="V683" s="37"/>
      <c r="W683" s="37"/>
      <c r="X683" s="37"/>
      <c r="Y683" s="37"/>
      <c r="Z683" s="37"/>
      <c r="AA683" s="37"/>
      <c r="AB683" s="37"/>
      <c r="AC683" s="37"/>
      <c r="AD683" s="37"/>
      <c r="AE683" s="37"/>
      <c r="AT683" s="20" t="s">
        <v>145</v>
      </c>
      <c r="AU683" s="20" t="s">
        <v>161</v>
      </c>
    </row>
    <row r="684" spans="1:65" s="13" customFormat="1" ht="11.25">
      <c r="B684" s="196"/>
      <c r="C684" s="197"/>
      <c r="D684" s="189" t="s">
        <v>147</v>
      </c>
      <c r="E684" s="198" t="s">
        <v>28</v>
      </c>
      <c r="F684" s="199" t="s">
        <v>953</v>
      </c>
      <c r="G684" s="197"/>
      <c r="H684" s="200">
        <v>145.30000000000001</v>
      </c>
      <c r="I684" s="201"/>
      <c r="J684" s="197"/>
      <c r="K684" s="197"/>
      <c r="L684" s="202"/>
      <c r="M684" s="203"/>
      <c r="N684" s="204"/>
      <c r="O684" s="204"/>
      <c r="P684" s="204"/>
      <c r="Q684" s="204"/>
      <c r="R684" s="204"/>
      <c r="S684" s="204"/>
      <c r="T684" s="205"/>
      <c r="AT684" s="206" t="s">
        <v>147</v>
      </c>
      <c r="AU684" s="206" t="s">
        <v>161</v>
      </c>
      <c r="AV684" s="13" t="s">
        <v>83</v>
      </c>
      <c r="AW684" s="13" t="s">
        <v>35</v>
      </c>
      <c r="AX684" s="13" t="s">
        <v>81</v>
      </c>
      <c r="AY684" s="206" t="s">
        <v>134</v>
      </c>
    </row>
    <row r="685" spans="1:65" s="2" customFormat="1" ht="24.2" customHeight="1">
      <c r="A685" s="37"/>
      <c r="B685" s="38"/>
      <c r="C685" s="176">
        <v>130</v>
      </c>
      <c r="D685" s="176" t="s">
        <v>136</v>
      </c>
      <c r="E685" s="177" t="s">
        <v>954</v>
      </c>
      <c r="F685" s="178" t="s">
        <v>955</v>
      </c>
      <c r="G685" s="179" t="s">
        <v>139</v>
      </c>
      <c r="H685" s="180">
        <v>0.81</v>
      </c>
      <c r="I685" s="181"/>
      <c r="J685" s="182">
        <f>ROUND(I685*H685,2)</f>
        <v>0</v>
      </c>
      <c r="K685" s="178" t="s">
        <v>140</v>
      </c>
      <c r="L685" s="42"/>
      <c r="M685" s="183" t="s">
        <v>28</v>
      </c>
      <c r="N685" s="184" t="s">
        <v>44</v>
      </c>
      <c r="O685" s="67"/>
      <c r="P685" s="185">
        <f>O685*H685</f>
        <v>0</v>
      </c>
      <c r="Q685" s="185">
        <v>0</v>
      </c>
      <c r="R685" s="185">
        <f>Q685*H685</f>
        <v>0</v>
      </c>
      <c r="S685" s="185">
        <v>2.5</v>
      </c>
      <c r="T685" s="186">
        <f>S685*H685</f>
        <v>2.0250000000000004</v>
      </c>
      <c r="U685" s="37"/>
      <c r="V685" s="37"/>
      <c r="W685" s="37"/>
      <c r="X685" s="37"/>
      <c r="Y685" s="37"/>
      <c r="Z685" s="37"/>
      <c r="AA685" s="37"/>
      <c r="AB685" s="37"/>
      <c r="AC685" s="37"/>
      <c r="AD685" s="37"/>
      <c r="AE685" s="37"/>
      <c r="AR685" s="187" t="s">
        <v>141</v>
      </c>
      <c r="AT685" s="187" t="s">
        <v>136</v>
      </c>
      <c r="AU685" s="187" t="s">
        <v>161</v>
      </c>
      <c r="AY685" s="20" t="s">
        <v>134</v>
      </c>
      <c r="BE685" s="188">
        <f>IF(N685="základní",J685,0)</f>
        <v>0</v>
      </c>
      <c r="BF685" s="188">
        <f>IF(N685="snížená",J685,0)</f>
        <v>0</v>
      </c>
      <c r="BG685" s="188">
        <f>IF(N685="zákl. přenesená",J685,0)</f>
        <v>0</v>
      </c>
      <c r="BH685" s="188">
        <f>IF(N685="sníž. přenesená",J685,0)</f>
        <v>0</v>
      </c>
      <c r="BI685" s="188">
        <f>IF(N685="nulová",J685,0)</f>
        <v>0</v>
      </c>
      <c r="BJ685" s="20" t="s">
        <v>81</v>
      </c>
      <c r="BK685" s="188">
        <f>ROUND(I685*H685,2)</f>
        <v>0</v>
      </c>
      <c r="BL685" s="20" t="s">
        <v>141</v>
      </c>
      <c r="BM685" s="187" t="s">
        <v>956</v>
      </c>
    </row>
    <row r="686" spans="1:65" s="2" customFormat="1" ht="19.5">
      <c r="A686" s="37"/>
      <c r="B686" s="38"/>
      <c r="C686" s="39"/>
      <c r="D686" s="189" t="s">
        <v>143</v>
      </c>
      <c r="E686" s="39"/>
      <c r="F686" s="190" t="s">
        <v>957</v>
      </c>
      <c r="G686" s="39"/>
      <c r="H686" s="39"/>
      <c r="I686" s="191"/>
      <c r="J686" s="39"/>
      <c r="K686" s="39"/>
      <c r="L686" s="42"/>
      <c r="M686" s="192"/>
      <c r="N686" s="193"/>
      <c r="O686" s="67"/>
      <c r="P686" s="67"/>
      <c r="Q686" s="67"/>
      <c r="R686" s="67"/>
      <c r="S686" s="67"/>
      <c r="T686" s="68"/>
      <c r="U686" s="37"/>
      <c r="V686" s="37"/>
      <c r="W686" s="37"/>
      <c r="X686" s="37"/>
      <c r="Y686" s="37"/>
      <c r="Z686" s="37"/>
      <c r="AA686" s="37"/>
      <c r="AB686" s="37"/>
      <c r="AC686" s="37"/>
      <c r="AD686" s="37"/>
      <c r="AE686" s="37"/>
      <c r="AT686" s="20" t="s">
        <v>143</v>
      </c>
      <c r="AU686" s="20" t="s">
        <v>161</v>
      </c>
    </row>
    <row r="687" spans="1:65" s="2" customFormat="1" ht="11.25">
      <c r="A687" s="37"/>
      <c r="B687" s="38"/>
      <c r="C687" s="39"/>
      <c r="D687" s="194" t="s">
        <v>145</v>
      </c>
      <c r="E687" s="39"/>
      <c r="F687" s="195" t="s">
        <v>958</v>
      </c>
      <c r="G687" s="39"/>
      <c r="H687" s="39"/>
      <c r="I687" s="191"/>
      <c r="J687" s="39"/>
      <c r="K687" s="39"/>
      <c r="L687" s="42"/>
      <c r="M687" s="192"/>
      <c r="N687" s="193"/>
      <c r="O687" s="67"/>
      <c r="P687" s="67"/>
      <c r="Q687" s="67"/>
      <c r="R687" s="67"/>
      <c r="S687" s="67"/>
      <c r="T687" s="68"/>
      <c r="U687" s="37"/>
      <c r="V687" s="37"/>
      <c r="W687" s="37"/>
      <c r="X687" s="37"/>
      <c r="Y687" s="37"/>
      <c r="Z687" s="37"/>
      <c r="AA687" s="37"/>
      <c r="AB687" s="37"/>
      <c r="AC687" s="37"/>
      <c r="AD687" s="37"/>
      <c r="AE687" s="37"/>
      <c r="AT687" s="20" t="s">
        <v>145</v>
      </c>
      <c r="AU687" s="20" t="s">
        <v>161</v>
      </c>
    </row>
    <row r="688" spans="1:65" s="13" customFormat="1" ht="11.25">
      <c r="B688" s="196"/>
      <c r="C688" s="197"/>
      <c r="D688" s="189" t="s">
        <v>147</v>
      </c>
      <c r="E688" s="198" t="s">
        <v>28</v>
      </c>
      <c r="F688" s="199" t="s">
        <v>959</v>
      </c>
      <c r="G688" s="197"/>
      <c r="H688" s="200">
        <v>0.81</v>
      </c>
      <c r="I688" s="201"/>
      <c r="J688" s="197"/>
      <c r="K688" s="197"/>
      <c r="L688" s="202"/>
      <c r="M688" s="203"/>
      <c r="N688" s="204"/>
      <c r="O688" s="204"/>
      <c r="P688" s="204"/>
      <c r="Q688" s="204"/>
      <c r="R688" s="204"/>
      <c r="S688" s="204"/>
      <c r="T688" s="205"/>
      <c r="AT688" s="206" t="s">
        <v>147</v>
      </c>
      <c r="AU688" s="206" t="s">
        <v>161</v>
      </c>
      <c r="AV688" s="13" t="s">
        <v>83</v>
      </c>
      <c r="AW688" s="13" t="s">
        <v>35</v>
      </c>
      <c r="AX688" s="13" t="s">
        <v>81</v>
      </c>
      <c r="AY688" s="206" t="s">
        <v>134</v>
      </c>
    </row>
    <row r="689" spans="1:65" s="2" customFormat="1" ht="24.2" customHeight="1">
      <c r="A689" s="37"/>
      <c r="B689" s="38"/>
      <c r="C689" s="176">
        <v>131</v>
      </c>
      <c r="D689" s="176" t="s">
        <v>136</v>
      </c>
      <c r="E689" s="177" t="s">
        <v>960</v>
      </c>
      <c r="F689" s="178" t="s">
        <v>961</v>
      </c>
      <c r="G689" s="179" t="s">
        <v>299</v>
      </c>
      <c r="H689" s="180">
        <v>8</v>
      </c>
      <c r="I689" s="181"/>
      <c r="J689" s="182">
        <f>ROUND(I689*H689,2)</f>
        <v>0</v>
      </c>
      <c r="K689" s="178" t="s">
        <v>140</v>
      </c>
      <c r="L689" s="42"/>
      <c r="M689" s="183" t="s">
        <v>28</v>
      </c>
      <c r="N689" s="184" t="s">
        <v>44</v>
      </c>
      <c r="O689" s="67"/>
      <c r="P689" s="185">
        <f>O689*H689</f>
        <v>0</v>
      </c>
      <c r="Q689" s="185">
        <v>0</v>
      </c>
      <c r="R689" s="185">
        <f>Q689*H689</f>
        <v>0</v>
      </c>
      <c r="S689" s="185">
        <v>8.2000000000000003E-2</v>
      </c>
      <c r="T689" s="186">
        <f>S689*H689</f>
        <v>0.65600000000000003</v>
      </c>
      <c r="U689" s="37"/>
      <c r="V689" s="37"/>
      <c r="W689" s="37"/>
      <c r="X689" s="37"/>
      <c r="Y689" s="37"/>
      <c r="Z689" s="37"/>
      <c r="AA689" s="37"/>
      <c r="AB689" s="37"/>
      <c r="AC689" s="37"/>
      <c r="AD689" s="37"/>
      <c r="AE689" s="37"/>
      <c r="AR689" s="187" t="s">
        <v>141</v>
      </c>
      <c r="AT689" s="187" t="s">
        <v>136</v>
      </c>
      <c r="AU689" s="187" t="s">
        <v>161</v>
      </c>
      <c r="AY689" s="20" t="s">
        <v>134</v>
      </c>
      <c r="BE689" s="188">
        <f>IF(N689="základní",J689,0)</f>
        <v>0</v>
      </c>
      <c r="BF689" s="188">
        <f>IF(N689="snížená",J689,0)</f>
        <v>0</v>
      </c>
      <c r="BG689" s="188">
        <f>IF(N689="zákl. přenesená",J689,0)</f>
        <v>0</v>
      </c>
      <c r="BH689" s="188">
        <f>IF(N689="sníž. přenesená",J689,0)</f>
        <v>0</v>
      </c>
      <c r="BI689" s="188">
        <f>IF(N689="nulová",J689,0)</f>
        <v>0</v>
      </c>
      <c r="BJ689" s="20" t="s">
        <v>81</v>
      </c>
      <c r="BK689" s="188">
        <f>ROUND(I689*H689,2)</f>
        <v>0</v>
      </c>
      <c r="BL689" s="20" t="s">
        <v>141</v>
      </c>
      <c r="BM689" s="187" t="s">
        <v>962</v>
      </c>
    </row>
    <row r="690" spans="1:65" s="2" customFormat="1" ht="29.25">
      <c r="A690" s="37"/>
      <c r="B690" s="38"/>
      <c r="C690" s="39"/>
      <c r="D690" s="189" t="s">
        <v>143</v>
      </c>
      <c r="E690" s="39"/>
      <c r="F690" s="190" t="s">
        <v>963</v>
      </c>
      <c r="G690" s="39"/>
      <c r="H690" s="39"/>
      <c r="I690" s="191"/>
      <c r="J690" s="39"/>
      <c r="K690" s="39"/>
      <c r="L690" s="42"/>
      <c r="M690" s="192"/>
      <c r="N690" s="193"/>
      <c r="O690" s="67"/>
      <c r="P690" s="67"/>
      <c r="Q690" s="67"/>
      <c r="R690" s="67"/>
      <c r="S690" s="67"/>
      <c r="T690" s="68"/>
      <c r="U690" s="37"/>
      <c r="V690" s="37"/>
      <c r="W690" s="37"/>
      <c r="X690" s="37"/>
      <c r="Y690" s="37"/>
      <c r="Z690" s="37"/>
      <c r="AA690" s="37"/>
      <c r="AB690" s="37"/>
      <c r="AC690" s="37"/>
      <c r="AD690" s="37"/>
      <c r="AE690" s="37"/>
      <c r="AT690" s="20" t="s">
        <v>143</v>
      </c>
      <c r="AU690" s="20" t="s">
        <v>161</v>
      </c>
    </row>
    <row r="691" spans="1:65" s="2" customFormat="1" ht="11.25">
      <c r="A691" s="37"/>
      <c r="B691" s="38"/>
      <c r="C691" s="39"/>
      <c r="D691" s="194" t="s">
        <v>145</v>
      </c>
      <c r="E691" s="39"/>
      <c r="F691" s="195" t="s">
        <v>964</v>
      </c>
      <c r="G691" s="39"/>
      <c r="H691" s="39"/>
      <c r="I691" s="191"/>
      <c r="J691" s="39"/>
      <c r="K691" s="39"/>
      <c r="L691" s="42"/>
      <c r="M691" s="192"/>
      <c r="N691" s="193"/>
      <c r="O691" s="67"/>
      <c r="P691" s="67"/>
      <c r="Q691" s="67"/>
      <c r="R691" s="67"/>
      <c r="S691" s="67"/>
      <c r="T691" s="68"/>
      <c r="U691" s="37"/>
      <c r="V691" s="37"/>
      <c r="W691" s="37"/>
      <c r="X691" s="37"/>
      <c r="Y691" s="37"/>
      <c r="Z691" s="37"/>
      <c r="AA691" s="37"/>
      <c r="AB691" s="37"/>
      <c r="AC691" s="37"/>
      <c r="AD691" s="37"/>
      <c r="AE691" s="37"/>
      <c r="AT691" s="20" t="s">
        <v>145</v>
      </c>
      <c r="AU691" s="20" t="s">
        <v>161</v>
      </c>
    </row>
    <row r="692" spans="1:65" s="13" customFormat="1" ht="11.25">
      <c r="B692" s="196"/>
      <c r="C692" s="197"/>
      <c r="D692" s="189" t="s">
        <v>147</v>
      </c>
      <c r="E692" s="198" t="s">
        <v>28</v>
      </c>
      <c r="F692" s="199" t="s">
        <v>965</v>
      </c>
      <c r="G692" s="197"/>
      <c r="H692" s="200">
        <v>8</v>
      </c>
      <c r="I692" s="201"/>
      <c r="J692" s="197"/>
      <c r="K692" s="197"/>
      <c r="L692" s="202"/>
      <c r="M692" s="203"/>
      <c r="N692" s="204"/>
      <c r="O692" s="204"/>
      <c r="P692" s="204"/>
      <c r="Q692" s="204"/>
      <c r="R692" s="204"/>
      <c r="S692" s="204"/>
      <c r="T692" s="205"/>
      <c r="AT692" s="206" t="s">
        <v>147</v>
      </c>
      <c r="AU692" s="206" t="s">
        <v>161</v>
      </c>
      <c r="AV692" s="13" t="s">
        <v>83</v>
      </c>
      <c r="AW692" s="13" t="s">
        <v>35</v>
      </c>
      <c r="AX692" s="13" t="s">
        <v>81</v>
      </c>
      <c r="AY692" s="206" t="s">
        <v>134</v>
      </c>
    </row>
    <row r="693" spans="1:65" s="2" customFormat="1" ht="24.2" customHeight="1">
      <c r="A693" s="37"/>
      <c r="B693" s="38"/>
      <c r="C693" s="176">
        <v>132</v>
      </c>
      <c r="D693" s="176" t="s">
        <v>136</v>
      </c>
      <c r="E693" s="177" t="s">
        <v>966</v>
      </c>
      <c r="F693" s="178" t="s">
        <v>967</v>
      </c>
      <c r="G693" s="179" t="s">
        <v>299</v>
      </c>
      <c r="H693" s="180">
        <v>17</v>
      </c>
      <c r="I693" s="181"/>
      <c r="J693" s="182">
        <f>ROUND(I693*H693,2)</f>
        <v>0</v>
      </c>
      <c r="K693" s="178" t="s">
        <v>140</v>
      </c>
      <c r="L693" s="42"/>
      <c r="M693" s="183" t="s">
        <v>28</v>
      </c>
      <c r="N693" s="184" t="s">
        <v>44</v>
      </c>
      <c r="O693" s="67"/>
      <c r="P693" s="185">
        <f>O693*H693</f>
        <v>0</v>
      </c>
      <c r="Q693" s="185">
        <v>0</v>
      </c>
      <c r="R693" s="185">
        <f>Q693*H693</f>
        <v>0</v>
      </c>
      <c r="S693" s="185">
        <v>4.0000000000000001E-3</v>
      </c>
      <c r="T693" s="186">
        <f>S693*H693</f>
        <v>6.8000000000000005E-2</v>
      </c>
      <c r="U693" s="37"/>
      <c r="V693" s="37"/>
      <c r="W693" s="37"/>
      <c r="X693" s="37"/>
      <c r="Y693" s="37"/>
      <c r="Z693" s="37"/>
      <c r="AA693" s="37"/>
      <c r="AB693" s="37"/>
      <c r="AC693" s="37"/>
      <c r="AD693" s="37"/>
      <c r="AE693" s="37"/>
      <c r="AR693" s="187" t="s">
        <v>141</v>
      </c>
      <c r="AT693" s="187" t="s">
        <v>136</v>
      </c>
      <c r="AU693" s="187" t="s">
        <v>161</v>
      </c>
      <c r="AY693" s="20" t="s">
        <v>134</v>
      </c>
      <c r="BE693" s="188">
        <f>IF(N693="základní",J693,0)</f>
        <v>0</v>
      </c>
      <c r="BF693" s="188">
        <f>IF(N693="snížená",J693,0)</f>
        <v>0</v>
      </c>
      <c r="BG693" s="188">
        <f>IF(N693="zákl. přenesená",J693,0)</f>
        <v>0</v>
      </c>
      <c r="BH693" s="188">
        <f>IF(N693="sníž. přenesená",J693,0)</f>
        <v>0</v>
      </c>
      <c r="BI693" s="188">
        <f>IF(N693="nulová",J693,0)</f>
        <v>0</v>
      </c>
      <c r="BJ693" s="20" t="s">
        <v>81</v>
      </c>
      <c r="BK693" s="188">
        <f>ROUND(I693*H693,2)</f>
        <v>0</v>
      </c>
      <c r="BL693" s="20" t="s">
        <v>141</v>
      </c>
      <c r="BM693" s="187" t="s">
        <v>968</v>
      </c>
    </row>
    <row r="694" spans="1:65" s="2" customFormat="1" ht="29.25">
      <c r="A694" s="37"/>
      <c r="B694" s="38"/>
      <c r="C694" s="39"/>
      <c r="D694" s="189" t="s">
        <v>143</v>
      </c>
      <c r="E694" s="39"/>
      <c r="F694" s="190" t="s">
        <v>969</v>
      </c>
      <c r="G694" s="39"/>
      <c r="H694" s="39"/>
      <c r="I694" s="191"/>
      <c r="J694" s="39"/>
      <c r="K694" s="39"/>
      <c r="L694" s="42"/>
      <c r="M694" s="192"/>
      <c r="N694" s="193"/>
      <c r="O694" s="67"/>
      <c r="P694" s="67"/>
      <c r="Q694" s="67"/>
      <c r="R694" s="67"/>
      <c r="S694" s="67"/>
      <c r="T694" s="68"/>
      <c r="U694" s="37"/>
      <c r="V694" s="37"/>
      <c r="W694" s="37"/>
      <c r="X694" s="37"/>
      <c r="Y694" s="37"/>
      <c r="Z694" s="37"/>
      <c r="AA694" s="37"/>
      <c r="AB694" s="37"/>
      <c r="AC694" s="37"/>
      <c r="AD694" s="37"/>
      <c r="AE694" s="37"/>
      <c r="AT694" s="20" t="s">
        <v>143</v>
      </c>
      <c r="AU694" s="20" t="s">
        <v>161</v>
      </c>
    </row>
    <row r="695" spans="1:65" s="2" customFormat="1" ht="11.25">
      <c r="A695" s="37"/>
      <c r="B695" s="38"/>
      <c r="C695" s="39"/>
      <c r="D695" s="194" t="s">
        <v>145</v>
      </c>
      <c r="E695" s="39"/>
      <c r="F695" s="195" t="s">
        <v>970</v>
      </c>
      <c r="G695" s="39"/>
      <c r="H695" s="39"/>
      <c r="I695" s="191"/>
      <c r="J695" s="39"/>
      <c r="K695" s="39"/>
      <c r="L695" s="42"/>
      <c r="M695" s="192"/>
      <c r="N695" s="193"/>
      <c r="O695" s="67"/>
      <c r="P695" s="67"/>
      <c r="Q695" s="67"/>
      <c r="R695" s="67"/>
      <c r="S695" s="67"/>
      <c r="T695" s="68"/>
      <c r="U695" s="37"/>
      <c r="V695" s="37"/>
      <c r="W695" s="37"/>
      <c r="X695" s="37"/>
      <c r="Y695" s="37"/>
      <c r="Z695" s="37"/>
      <c r="AA695" s="37"/>
      <c r="AB695" s="37"/>
      <c r="AC695" s="37"/>
      <c r="AD695" s="37"/>
      <c r="AE695" s="37"/>
      <c r="AT695" s="20" t="s">
        <v>145</v>
      </c>
      <c r="AU695" s="20" t="s">
        <v>161</v>
      </c>
    </row>
    <row r="696" spans="1:65" s="13" customFormat="1" ht="11.25">
      <c r="B696" s="196"/>
      <c r="C696" s="197"/>
      <c r="D696" s="189" t="s">
        <v>147</v>
      </c>
      <c r="E696" s="198" t="s">
        <v>28</v>
      </c>
      <c r="F696" s="199" t="s">
        <v>971</v>
      </c>
      <c r="G696" s="197"/>
      <c r="H696" s="200">
        <v>17</v>
      </c>
      <c r="I696" s="201"/>
      <c r="J696" s="197"/>
      <c r="K696" s="197"/>
      <c r="L696" s="202"/>
      <c r="M696" s="203"/>
      <c r="N696" s="204"/>
      <c r="O696" s="204"/>
      <c r="P696" s="204"/>
      <c r="Q696" s="204"/>
      <c r="R696" s="204"/>
      <c r="S696" s="204"/>
      <c r="T696" s="205"/>
      <c r="AT696" s="206" t="s">
        <v>147</v>
      </c>
      <c r="AU696" s="206" t="s">
        <v>161</v>
      </c>
      <c r="AV696" s="13" t="s">
        <v>83</v>
      </c>
      <c r="AW696" s="13" t="s">
        <v>35</v>
      </c>
      <c r="AX696" s="13" t="s">
        <v>81</v>
      </c>
      <c r="AY696" s="206" t="s">
        <v>134</v>
      </c>
    </row>
    <row r="697" spans="1:65" s="12" customFormat="1" ht="22.9" customHeight="1">
      <c r="B697" s="160"/>
      <c r="C697" s="161"/>
      <c r="D697" s="162" t="s">
        <v>72</v>
      </c>
      <c r="E697" s="174" t="s">
        <v>972</v>
      </c>
      <c r="F697" s="174" t="s">
        <v>973</v>
      </c>
      <c r="G697" s="161"/>
      <c r="H697" s="161"/>
      <c r="I697" s="164"/>
      <c r="J697" s="175">
        <f>BK697</f>
        <v>0</v>
      </c>
      <c r="K697" s="161"/>
      <c r="L697" s="166"/>
      <c r="M697" s="167"/>
      <c r="N697" s="168"/>
      <c r="O697" s="168"/>
      <c r="P697" s="169">
        <f>SUM(P698:P741)</f>
        <v>0</v>
      </c>
      <c r="Q697" s="168"/>
      <c r="R697" s="169">
        <f>SUM(R698:R741)</f>
        <v>0</v>
      </c>
      <c r="S697" s="168"/>
      <c r="T697" s="170">
        <f>SUM(T698:T741)</f>
        <v>0</v>
      </c>
      <c r="AR697" s="171" t="s">
        <v>81</v>
      </c>
      <c r="AT697" s="172" t="s">
        <v>72</v>
      </c>
      <c r="AU697" s="172" t="s">
        <v>81</v>
      </c>
      <c r="AY697" s="171" t="s">
        <v>134</v>
      </c>
      <c r="BK697" s="173">
        <f>SUM(BK698:BK741)</f>
        <v>0</v>
      </c>
    </row>
    <row r="698" spans="1:65" s="2" customFormat="1" ht="21.75" customHeight="1">
      <c r="A698" s="37"/>
      <c r="B698" s="38"/>
      <c r="C698" s="176">
        <v>133</v>
      </c>
      <c r="D698" s="176" t="s">
        <v>136</v>
      </c>
      <c r="E698" s="177" t="s">
        <v>974</v>
      </c>
      <c r="F698" s="178" t="s">
        <v>975</v>
      </c>
      <c r="G698" s="179" t="s">
        <v>217</v>
      </c>
      <c r="H698" s="180">
        <v>848.64400000000001</v>
      </c>
      <c r="I698" s="181"/>
      <c r="J698" s="182">
        <f>ROUND(I698*H698,2)</f>
        <v>0</v>
      </c>
      <c r="K698" s="178" t="s">
        <v>140</v>
      </c>
      <c r="L698" s="42"/>
      <c r="M698" s="183" t="s">
        <v>28</v>
      </c>
      <c r="N698" s="184" t="s">
        <v>44</v>
      </c>
      <c r="O698" s="67"/>
      <c r="P698" s="185">
        <f>O698*H698</f>
        <v>0</v>
      </c>
      <c r="Q698" s="185">
        <v>0</v>
      </c>
      <c r="R698" s="185">
        <f>Q698*H698</f>
        <v>0</v>
      </c>
      <c r="S698" s="185">
        <v>0</v>
      </c>
      <c r="T698" s="186">
        <f>S698*H698</f>
        <v>0</v>
      </c>
      <c r="U698" s="37"/>
      <c r="V698" s="37"/>
      <c r="W698" s="37"/>
      <c r="X698" s="37"/>
      <c r="Y698" s="37"/>
      <c r="Z698" s="37"/>
      <c r="AA698" s="37"/>
      <c r="AB698" s="37"/>
      <c r="AC698" s="37"/>
      <c r="AD698" s="37"/>
      <c r="AE698" s="37"/>
      <c r="AR698" s="187" t="s">
        <v>141</v>
      </c>
      <c r="AT698" s="187" t="s">
        <v>136</v>
      </c>
      <c r="AU698" s="187" t="s">
        <v>83</v>
      </c>
      <c r="AY698" s="20" t="s">
        <v>134</v>
      </c>
      <c r="BE698" s="188">
        <f>IF(N698="základní",J698,0)</f>
        <v>0</v>
      </c>
      <c r="BF698" s="188">
        <f>IF(N698="snížená",J698,0)</f>
        <v>0</v>
      </c>
      <c r="BG698" s="188">
        <f>IF(N698="zákl. přenesená",J698,0)</f>
        <v>0</v>
      </c>
      <c r="BH698" s="188">
        <f>IF(N698="sníž. přenesená",J698,0)</f>
        <v>0</v>
      </c>
      <c r="BI698" s="188">
        <f>IF(N698="nulová",J698,0)</f>
        <v>0</v>
      </c>
      <c r="BJ698" s="20" t="s">
        <v>81</v>
      </c>
      <c r="BK698" s="188">
        <f>ROUND(I698*H698,2)</f>
        <v>0</v>
      </c>
      <c r="BL698" s="20" t="s">
        <v>141</v>
      </c>
      <c r="BM698" s="187" t="s">
        <v>976</v>
      </c>
    </row>
    <row r="699" spans="1:65" s="2" customFormat="1" ht="19.5">
      <c r="A699" s="37"/>
      <c r="B699" s="38"/>
      <c r="C699" s="39"/>
      <c r="D699" s="189" t="s">
        <v>143</v>
      </c>
      <c r="E699" s="39"/>
      <c r="F699" s="190" t="s">
        <v>977</v>
      </c>
      <c r="G699" s="39"/>
      <c r="H699" s="39"/>
      <c r="I699" s="191"/>
      <c r="J699" s="39"/>
      <c r="K699" s="39"/>
      <c r="L699" s="42"/>
      <c r="M699" s="192"/>
      <c r="N699" s="193"/>
      <c r="O699" s="67"/>
      <c r="P699" s="67"/>
      <c r="Q699" s="67"/>
      <c r="R699" s="67"/>
      <c r="S699" s="67"/>
      <c r="T699" s="68"/>
      <c r="U699" s="37"/>
      <c r="V699" s="37"/>
      <c r="W699" s="37"/>
      <c r="X699" s="37"/>
      <c r="Y699" s="37"/>
      <c r="Z699" s="37"/>
      <c r="AA699" s="37"/>
      <c r="AB699" s="37"/>
      <c r="AC699" s="37"/>
      <c r="AD699" s="37"/>
      <c r="AE699" s="37"/>
      <c r="AT699" s="20" t="s">
        <v>143</v>
      </c>
      <c r="AU699" s="20" t="s">
        <v>83</v>
      </c>
    </row>
    <row r="700" spans="1:65" s="2" customFormat="1" ht="11.25">
      <c r="A700" s="37"/>
      <c r="B700" s="38"/>
      <c r="C700" s="39"/>
      <c r="D700" s="194" t="s">
        <v>145</v>
      </c>
      <c r="E700" s="39"/>
      <c r="F700" s="195" t="s">
        <v>978</v>
      </c>
      <c r="G700" s="39"/>
      <c r="H700" s="39"/>
      <c r="I700" s="191"/>
      <c r="J700" s="39"/>
      <c r="K700" s="39"/>
      <c r="L700" s="42"/>
      <c r="M700" s="192"/>
      <c r="N700" s="193"/>
      <c r="O700" s="67"/>
      <c r="P700" s="67"/>
      <c r="Q700" s="67"/>
      <c r="R700" s="67"/>
      <c r="S700" s="67"/>
      <c r="T700" s="68"/>
      <c r="U700" s="37"/>
      <c r="V700" s="37"/>
      <c r="W700" s="37"/>
      <c r="X700" s="37"/>
      <c r="Y700" s="37"/>
      <c r="Z700" s="37"/>
      <c r="AA700" s="37"/>
      <c r="AB700" s="37"/>
      <c r="AC700" s="37"/>
      <c r="AD700" s="37"/>
      <c r="AE700" s="37"/>
      <c r="AT700" s="20" t="s">
        <v>145</v>
      </c>
      <c r="AU700" s="20" t="s">
        <v>83</v>
      </c>
    </row>
    <row r="701" spans="1:65" s="13" customFormat="1" ht="11.25">
      <c r="B701" s="196"/>
      <c r="C701" s="197"/>
      <c r="D701" s="189" t="s">
        <v>147</v>
      </c>
      <c r="E701" s="198" t="s">
        <v>28</v>
      </c>
      <c r="F701" s="199" t="s">
        <v>979</v>
      </c>
      <c r="G701" s="197"/>
      <c r="H701" s="200">
        <v>396.78500000000003</v>
      </c>
      <c r="I701" s="201"/>
      <c r="J701" s="197"/>
      <c r="K701" s="197"/>
      <c r="L701" s="202"/>
      <c r="M701" s="203"/>
      <c r="N701" s="204"/>
      <c r="O701" s="204"/>
      <c r="P701" s="204"/>
      <c r="Q701" s="204"/>
      <c r="R701" s="204"/>
      <c r="S701" s="204"/>
      <c r="T701" s="205"/>
      <c r="AT701" s="206" t="s">
        <v>147</v>
      </c>
      <c r="AU701" s="206" t="s">
        <v>83</v>
      </c>
      <c r="AV701" s="13" t="s">
        <v>83</v>
      </c>
      <c r="AW701" s="13" t="s">
        <v>35</v>
      </c>
      <c r="AX701" s="13" t="s">
        <v>73</v>
      </c>
      <c r="AY701" s="206" t="s">
        <v>134</v>
      </c>
    </row>
    <row r="702" spans="1:65" s="13" customFormat="1" ht="11.25">
      <c r="B702" s="196"/>
      <c r="C702" s="197"/>
      <c r="D702" s="189" t="s">
        <v>147</v>
      </c>
      <c r="E702" s="198" t="s">
        <v>28</v>
      </c>
      <c r="F702" s="199" t="s">
        <v>980</v>
      </c>
      <c r="G702" s="197"/>
      <c r="H702" s="200">
        <v>451.85899999999998</v>
      </c>
      <c r="I702" s="201"/>
      <c r="J702" s="197"/>
      <c r="K702" s="197"/>
      <c r="L702" s="202"/>
      <c r="M702" s="203"/>
      <c r="N702" s="204"/>
      <c r="O702" s="204"/>
      <c r="P702" s="204"/>
      <c r="Q702" s="204"/>
      <c r="R702" s="204"/>
      <c r="S702" s="204"/>
      <c r="T702" s="205"/>
      <c r="AT702" s="206" t="s">
        <v>147</v>
      </c>
      <c r="AU702" s="206" t="s">
        <v>83</v>
      </c>
      <c r="AV702" s="13" t="s">
        <v>83</v>
      </c>
      <c r="AW702" s="13" t="s">
        <v>35</v>
      </c>
      <c r="AX702" s="13" t="s">
        <v>73</v>
      </c>
      <c r="AY702" s="206" t="s">
        <v>134</v>
      </c>
    </row>
    <row r="703" spans="1:65" s="14" customFormat="1" ht="11.25">
      <c r="B703" s="207"/>
      <c r="C703" s="208"/>
      <c r="D703" s="189" t="s">
        <v>147</v>
      </c>
      <c r="E703" s="209" t="s">
        <v>28</v>
      </c>
      <c r="F703" s="210" t="s">
        <v>149</v>
      </c>
      <c r="G703" s="208"/>
      <c r="H703" s="211">
        <v>848.64400000000001</v>
      </c>
      <c r="I703" s="212"/>
      <c r="J703" s="208"/>
      <c r="K703" s="208"/>
      <c r="L703" s="213"/>
      <c r="M703" s="214"/>
      <c r="N703" s="215"/>
      <c r="O703" s="215"/>
      <c r="P703" s="215"/>
      <c r="Q703" s="215"/>
      <c r="R703" s="215"/>
      <c r="S703" s="215"/>
      <c r="T703" s="216"/>
      <c r="AT703" s="217" t="s">
        <v>147</v>
      </c>
      <c r="AU703" s="217" t="s">
        <v>83</v>
      </c>
      <c r="AV703" s="14" t="s">
        <v>141</v>
      </c>
      <c r="AW703" s="14" t="s">
        <v>35</v>
      </c>
      <c r="AX703" s="14" t="s">
        <v>81</v>
      </c>
      <c r="AY703" s="217" t="s">
        <v>134</v>
      </c>
    </row>
    <row r="704" spans="1:65" s="2" customFormat="1" ht="24.2" customHeight="1">
      <c r="A704" s="37"/>
      <c r="B704" s="38"/>
      <c r="C704" s="176">
        <v>134</v>
      </c>
      <c r="D704" s="176" t="s">
        <v>136</v>
      </c>
      <c r="E704" s="177" t="s">
        <v>981</v>
      </c>
      <c r="F704" s="178" t="s">
        <v>982</v>
      </c>
      <c r="G704" s="179" t="s">
        <v>217</v>
      </c>
      <c r="H704" s="180">
        <v>7637.7960000000003</v>
      </c>
      <c r="I704" s="181"/>
      <c r="J704" s="182">
        <f>ROUND(I704*H704,2)</f>
        <v>0</v>
      </c>
      <c r="K704" s="178" t="s">
        <v>140</v>
      </c>
      <c r="L704" s="42"/>
      <c r="M704" s="183" t="s">
        <v>28</v>
      </c>
      <c r="N704" s="184" t="s">
        <v>44</v>
      </c>
      <c r="O704" s="67"/>
      <c r="P704" s="185">
        <f>O704*H704</f>
        <v>0</v>
      </c>
      <c r="Q704" s="185">
        <v>0</v>
      </c>
      <c r="R704" s="185">
        <f>Q704*H704</f>
        <v>0</v>
      </c>
      <c r="S704" s="185">
        <v>0</v>
      </c>
      <c r="T704" s="186">
        <f>S704*H704</f>
        <v>0</v>
      </c>
      <c r="U704" s="37"/>
      <c r="V704" s="37"/>
      <c r="W704" s="37"/>
      <c r="X704" s="37"/>
      <c r="Y704" s="37"/>
      <c r="Z704" s="37"/>
      <c r="AA704" s="37"/>
      <c r="AB704" s="37"/>
      <c r="AC704" s="37"/>
      <c r="AD704" s="37"/>
      <c r="AE704" s="37"/>
      <c r="AR704" s="187" t="s">
        <v>141</v>
      </c>
      <c r="AT704" s="187" t="s">
        <v>136</v>
      </c>
      <c r="AU704" s="187" t="s">
        <v>83</v>
      </c>
      <c r="AY704" s="20" t="s">
        <v>134</v>
      </c>
      <c r="BE704" s="188">
        <f>IF(N704="základní",J704,0)</f>
        <v>0</v>
      </c>
      <c r="BF704" s="188">
        <f>IF(N704="snížená",J704,0)</f>
        <v>0</v>
      </c>
      <c r="BG704" s="188">
        <f>IF(N704="zákl. přenesená",J704,0)</f>
        <v>0</v>
      </c>
      <c r="BH704" s="188">
        <f>IF(N704="sníž. přenesená",J704,0)</f>
        <v>0</v>
      </c>
      <c r="BI704" s="188">
        <f>IF(N704="nulová",J704,0)</f>
        <v>0</v>
      </c>
      <c r="BJ704" s="20" t="s">
        <v>81</v>
      </c>
      <c r="BK704" s="188">
        <f>ROUND(I704*H704,2)</f>
        <v>0</v>
      </c>
      <c r="BL704" s="20" t="s">
        <v>141</v>
      </c>
      <c r="BM704" s="187" t="s">
        <v>983</v>
      </c>
    </row>
    <row r="705" spans="1:65" s="2" customFormat="1" ht="29.25">
      <c r="A705" s="37"/>
      <c r="B705" s="38"/>
      <c r="C705" s="39"/>
      <c r="D705" s="189" t="s">
        <v>143</v>
      </c>
      <c r="E705" s="39"/>
      <c r="F705" s="190" t="s">
        <v>984</v>
      </c>
      <c r="G705" s="39"/>
      <c r="H705" s="39"/>
      <c r="I705" s="191"/>
      <c r="J705" s="39"/>
      <c r="K705" s="39"/>
      <c r="L705" s="42"/>
      <c r="M705" s="192"/>
      <c r="N705" s="193"/>
      <c r="O705" s="67"/>
      <c r="P705" s="67"/>
      <c r="Q705" s="67"/>
      <c r="R705" s="67"/>
      <c r="S705" s="67"/>
      <c r="T705" s="68"/>
      <c r="U705" s="37"/>
      <c r="V705" s="37"/>
      <c r="W705" s="37"/>
      <c r="X705" s="37"/>
      <c r="Y705" s="37"/>
      <c r="Z705" s="37"/>
      <c r="AA705" s="37"/>
      <c r="AB705" s="37"/>
      <c r="AC705" s="37"/>
      <c r="AD705" s="37"/>
      <c r="AE705" s="37"/>
      <c r="AT705" s="20" t="s">
        <v>143</v>
      </c>
      <c r="AU705" s="20" t="s">
        <v>83</v>
      </c>
    </row>
    <row r="706" spans="1:65" s="2" customFormat="1" ht="11.25">
      <c r="A706" s="37"/>
      <c r="B706" s="38"/>
      <c r="C706" s="39"/>
      <c r="D706" s="194" t="s">
        <v>145</v>
      </c>
      <c r="E706" s="39"/>
      <c r="F706" s="195" t="s">
        <v>985</v>
      </c>
      <c r="G706" s="39"/>
      <c r="H706" s="39"/>
      <c r="I706" s="191"/>
      <c r="J706" s="39"/>
      <c r="K706" s="39"/>
      <c r="L706" s="42"/>
      <c r="M706" s="192"/>
      <c r="N706" s="193"/>
      <c r="O706" s="67"/>
      <c r="P706" s="67"/>
      <c r="Q706" s="67"/>
      <c r="R706" s="67"/>
      <c r="S706" s="67"/>
      <c r="T706" s="68"/>
      <c r="U706" s="37"/>
      <c r="V706" s="37"/>
      <c r="W706" s="37"/>
      <c r="X706" s="37"/>
      <c r="Y706" s="37"/>
      <c r="Z706" s="37"/>
      <c r="AA706" s="37"/>
      <c r="AB706" s="37"/>
      <c r="AC706" s="37"/>
      <c r="AD706" s="37"/>
      <c r="AE706" s="37"/>
      <c r="AT706" s="20" t="s">
        <v>145</v>
      </c>
      <c r="AU706" s="20" t="s">
        <v>83</v>
      </c>
    </row>
    <row r="707" spans="1:65" s="2" customFormat="1" ht="19.5">
      <c r="A707" s="37"/>
      <c r="B707" s="38"/>
      <c r="C707" s="39"/>
      <c r="D707" s="189" t="s">
        <v>203</v>
      </c>
      <c r="E707" s="39"/>
      <c r="F707" s="228" t="s">
        <v>204</v>
      </c>
      <c r="G707" s="39"/>
      <c r="H707" s="39"/>
      <c r="I707" s="191"/>
      <c r="J707" s="39"/>
      <c r="K707" s="39"/>
      <c r="L707" s="42"/>
      <c r="M707" s="192"/>
      <c r="N707" s="193"/>
      <c r="O707" s="67"/>
      <c r="P707" s="67"/>
      <c r="Q707" s="67"/>
      <c r="R707" s="67"/>
      <c r="S707" s="67"/>
      <c r="T707" s="68"/>
      <c r="U707" s="37"/>
      <c r="V707" s="37"/>
      <c r="W707" s="37"/>
      <c r="X707" s="37"/>
      <c r="Y707" s="37"/>
      <c r="Z707" s="37"/>
      <c r="AA707" s="37"/>
      <c r="AB707" s="37"/>
      <c r="AC707" s="37"/>
      <c r="AD707" s="37"/>
      <c r="AE707" s="37"/>
      <c r="AT707" s="20" t="s">
        <v>203</v>
      </c>
      <c r="AU707" s="20" t="s">
        <v>83</v>
      </c>
    </row>
    <row r="708" spans="1:65" s="13" customFormat="1" ht="11.25">
      <c r="B708" s="196"/>
      <c r="C708" s="197"/>
      <c r="D708" s="189" t="s">
        <v>147</v>
      </c>
      <c r="E708" s="198" t="s">
        <v>28</v>
      </c>
      <c r="F708" s="199" t="s">
        <v>986</v>
      </c>
      <c r="G708" s="197"/>
      <c r="H708" s="200">
        <v>3571.0650000000001</v>
      </c>
      <c r="I708" s="201"/>
      <c r="J708" s="197"/>
      <c r="K708" s="197"/>
      <c r="L708" s="202"/>
      <c r="M708" s="203"/>
      <c r="N708" s="204"/>
      <c r="O708" s="204"/>
      <c r="P708" s="204"/>
      <c r="Q708" s="204"/>
      <c r="R708" s="204"/>
      <c r="S708" s="204"/>
      <c r="T708" s="205"/>
      <c r="AT708" s="206" t="s">
        <v>147</v>
      </c>
      <c r="AU708" s="206" t="s">
        <v>83</v>
      </c>
      <c r="AV708" s="13" t="s">
        <v>83</v>
      </c>
      <c r="AW708" s="13" t="s">
        <v>35</v>
      </c>
      <c r="AX708" s="13" t="s">
        <v>73</v>
      </c>
      <c r="AY708" s="206" t="s">
        <v>134</v>
      </c>
    </row>
    <row r="709" spans="1:65" s="13" customFormat="1" ht="11.25">
      <c r="B709" s="196"/>
      <c r="C709" s="197"/>
      <c r="D709" s="189" t="s">
        <v>147</v>
      </c>
      <c r="E709" s="198" t="s">
        <v>28</v>
      </c>
      <c r="F709" s="199" t="s">
        <v>987</v>
      </c>
      <c r="G709" s="197"/>
      <c r="H709" s="200">
        <v>4066.7310000000002</v>
      </c>
      <c r="I709" s="201"/>
      <c r="J709" s="197"/>
      <c r="K709" s="197"/>
      <c r="L709" s="202"/>
      <c r="M709" s="203"/>
      <c r="N709" s="204"/>
      <c r="O709" s="204"/>
      <c r="P709" s="204"/>
      <c r="Q709" s="204"/>
      <c r="R709" s="204"/>
      <c r="S709" s="204"/>
      <c r="T709" s="205"/>
      <c r="AT709" s="206" t="s">
        <v>147</v>
      </c>
      <c r="AU709" s="206" t="s">
        <v>83</v>
      </c>
      <c r="AV709" s="13" t="s">
        <v>83</v>
      </c>
      <c r="AW709" s="13" t="s">
        <v>35</v>
      </c>
      <c r="AX709" s="13" t="s">
        <v>73</v>
      </c>
      <c r="AY709" s="206" t="s">
        <v>134</v>
      </c>
    </row>
    <row r="710" spans="1:65" s="14" customFormat="1" ht="11.25">
      <c r="B710" s="207"/>
      <c r="C710" s="208"/>
      <c r="D710" s="189" t="s">
        <v>147</v>
      </c>
      <c r="E710" s="209" t="s">
        <v>28</v>
      </c>
      <c r="F710" s="210" t="s">
        <v>149</v>
      </c>
      <c r="G710" s="208"/>
      <c r="H710" s="211">
        <v>7637.7960000000003</v>
      </c>
      <c r="I710" s="212"/>
      <c r="J710" s="208"/>
      <c r="K710" s="208"/>
      <c r="L710" s="213"/>
      <c r="M710" s="214"/>
      <c r="N710" s="215"/>
      <c r="O710" s="215"/>
      <c r="P710" s="215"/>
      <c r="Q710" s="215"/>
      <c r="R710" s="215"/>
      <c r="S710" s="215"/>
      <c r="T710" s="216"/>
      <c r="AT710" s="217" t="s">
        <v>147</v>
      </c>
      <c r="AU710" s="217" t="s">
        <v>83</v>
      </c>
      <c r="AV710" s="14" t="s">
        <v>141</v>
      </c>
      <c r="AW710" s="14" t="s">
        <v>35</v>
      </c>
      <c r="AX710" s="14" t="s">
        <v>81</v>
      </c>
      <c r="AY710" s="217" t="s">
        <v>134</v>
      </c>
    </row>
    <row r="711" spans="1:65" s="2" customFormat="1" ht="21.75" customHeight="1">
      <c r="A711" s="37"/>
      <c r="B711" s="38"/>
      <c r="C711" s="176">
        <v>135</v>
      </c>
      <c r="D711" s="176" t="s">
        <v>136</v>
      </c>
      <c r="E711" s="177" t="s">
        <v>988</v>
      </c>
      <c r="F711" s="178" t="s">
        <v>989</v>
      </c>
      <c r="G711" s="179" t="s">
        <v>217</v>
      </c>
      <c r="H711" s="180">
        <v>1186.4749999999999</v>
      </c>
      <c r="I711" s="181"/>
      <c r="J711" s="182">
        <f>ROUND(I711*H711,2)</f>
        <v>0</v>
      </c>
      <c r="K711" s="178" t="s">
        <v>140</v>
      </c>
      <c r="L711" s="42"/>
      <c r="M711" s="183" t="s">
        <v>28</v>
      </c>
      <c r="N711" s="184" t="s">
        <v>44</v>
      </c>
      <c r="O711" s="67"/>
      <c r="P711" s="185">
        <f>O711*H711</f>
        <v>0</v>
      </c>
      <c r="Q711" s="185">
        <v>0</v>
      </c>
      <c r="R711" s="185">
        <f>Q711*H711</f>
        <v>0</v>
      </c>
      <c r="S711" s="185">
        <v>0</v>
      </c>
      <c r="T711" s="186">
        <f>S711*H711</f>
        <v>0</v>
      </c>
      <c r="U711" s="37"/>
      <c r="V711" s="37"/>
      <c r="W711" s="37"/>
      <c r="X711" s="37"/>
      <c r="Y711" s="37"/>
      <c r="Z711" s="37"/>
      <c r="AA711" s="37"/>
      <c r="AB711" s="37"/>
      <c r="AC711" s="37"/>
      <c r="AD711" s="37"/>
      <c r="AE711" s="37"/>
      <c r="AR711" s="187" t="s">
        <v>141</v>
      </c>
      <c r="AT711" s="187" t="s">
        <v>136</v>
      </c>
      <c r="AU711" s="187" t="s">
        <v>83</v>
      </c>
      <c r="AY711" s="20" t="s">
        <v>134</v>
      </c>
      <c r="BE711" s="188">
        <f>IF(N711="základní",J711,0)</f>
        <v>0</v>
      </c>
      <c r="BF711" s="188">
        <f>IF(N711="snížená",J711,0)</f>
        <v>0</v>
      </c>
      <c r="BG711" s="188">
        <f>IF(N711="zákl. přenesená",J711,0)</f>
        <v>0</v>
      </c>
      <c r="BH711" s="188">
        <f>IF(N711="sníž. přenesená",J711,0)</f>
        <v>0</v>
      </c>
      <c r="BI711" s="188">
        <f>IF(N711="nulová",J711,0)</f>
        <v>0</v>
      </c>
      <c r="BJ711" s="20" t="s">
        <v>81</v>
      </c>
      <c r="BK711" s="188">
        <f>ROUND(I711*H711,2)</f>
        <v>0</v>
      </c>
      <c r="BL711" s="20" t="s">
        <v>141</v>
      </c>
      <c r="BM711" s="187" t="s">
        <v>990</v>
      </c>
    </row>
    <row r="712" spans="1:65" s="2" customFormat="1" ht="19.5">
      <c r="A712" s="37"/>
      <c r="B712" s="38"/>
      <c r="C712" s="39"/>
      <c r="D712" s="189" t="s">
        <v>143</v>
      </c>
      <c r="E712" s="39"/>
      <c r="F712" s="190" t="s">
        <v>991</v>
      </c>
      <c r="G712" s="39"/>
      <c r="H712" s="39"/>
      <c r="I712" s="191"/>
      <c r="J712" s="39"/>
      <c r="K712" s="39"/>
      <c r="L712" s="42"/>
      <c r="M712" s="192"/>
      <c r="N712" s="193"/>
      <c r="O712" s="67"/>
      <c r="P712" s="67"/>
      <c r="Q712" s="67"/>
      <c r="R712" s="67"/>
      <c r="S712" s="67"/>
      <c r="T712" s="68"/>
      <c r="U712" s="37"/>
      <c r="V712" s="37"/>
      <c r="W712" s="37"/>
      <c r="X712" s="37"/>
      <c r="Y712" s="37"/>
      <c r="Z712" s="37"/>
      <c r="AA712" s="37"/>
      <c r="AB712" s="37"/>
      <c r="AC712" s="37"/>
      <c r="AD712" s="37"/>
      <c r="AE712" s="37"/>
      <c r="AT712" s="20" t="s">
        <v>143</v>
      </c>
      <c r="AU712" s="20" t="s">
        <v>83</v>
      </c>
    </row>
    <row r="713" spans="1:65" s="2" customFormat="1" ht="11.25">
      <c r="A713" s="37"/>
      <c r="B713" s="38"/>
      <c r="C713" s="39"/>
      <c r="D713" s="194" t="s">
        <v>145</v>
      </c>
      <c r="E713" s="39"/>
      <c r="F713" s="195" t="s">
        <v>992</v>
      </c>
      <c r="G713" s="39"/>
      <c r="H713" s="39"/>
      <c r="I713" s="191"/>
      <c r="J713" s="39"/>
      <c r="K713" s="39"/>
      <c r="L713" s="42"/>
      <c r="M713" s="192"/>
      <c r="N713" s="193"/>
      <c r="O713" s="67"/>
      <c r="P713" s="67"/>
      <c r="Q713" s="67"/>
      <c r="R713" s="67"/>
      <c r="S713" s="67"/>
      <c r="T713" s="68"/>
      <c r="U713" s="37"/>
      <c r="V713" s="37"/>
      <c r="W713" s="37"/>
      <c r="X713" s="37"/>
      <c r="Y713" s="37"/>
      <c r="Z713" s="37"/>
      <c r="AA713" s="37"/>
      <c r="AB713" s="37"/>
      <c r="AC713" s="37"/>
      <c r="AD713" s="37"/>
      <c r="AE713" s="37"/>
      <c r="AT713" s="20" t="s">
        <v>145</v>
      </c>
      <c r="AU713" s="20" t="s">
        <v>83</v>
      </c>
    </row>
    <row r="714" spans="1:65" s="13" customFormat="1" ht="33.75">
      <c r="B714" s="196"/>
      <c r="C714" s="197"/>
      <c r="D714" s="189" t="s">
        <v>147</v>
      </c>
      <c r="E714" s="198" t="s">
        <v>28</v>
      </c>
      <c r="F714" s="199" t="s">
        <v>993</v>
      </c>
      <c r="G714" s="197"/>
      <c r="H714" s="200">
        <v>237.041</v>
      </c>
      <c r="I714" s="201"/>
      <c r="J714" s="197"/>
      <c r="K714" s="197"/>
      <c r="L714" s="202"/>
      <c r="M714" s="203"/>
      <c r="N714" s="204"/>
      <c r="O714" s="204"/>
      <c r="P714" s="204"/>
      <c r="Q714" s="204"/>
      <c r="R714" s="204"/>
      <c r="S714" s="204"/>
      <c r="T714" s="205"/>
      <c r="AT714" s="206" t="s">
        <v>147</v>
      </c>
      <c r="AU714" s="206" t="s">
        <v>83</v>
      </c>
      <c r="AV714" s="13" t="s">
        <v>83</v>
      </c>
      <c r="AW714" s="13" t="s">
        <v>35</v>
      </c>
      <c r="AX714" s="13" t="s">
        <v>73</v>
      </c>
      <c r="AY714" s="206" t="s">
        <v>134</v>
      </c>
    </row>
    <row r="715" spans="1:65" s="13" customFormat="1" ht="11.25">
      <c r="B715" s="196"/>
      <c r="C715" s="197"/>
      <c r="D715" s="189" t="s">
        <v>147</v>
      </c>
      <c r="E715" s="198" t="s">
        <v>28</v>
      </c>
      <c r="F715" s="199" t="s">
        <v>994</v>
      </c>
      <c r="G715" s="197"/>
      <c r="H715" s="200">
        <v>122.598</v>
      </c>
      <c r="I715" s="201"/>
      <c r="J715" s="197"/>
      <c r="K715" s="197"/>
      <c r="L715" s="202"/>
      <c r="M715" s="203"/>
      <c r="N715" s="204"/>
      <c r="O715" s="204"/>
      <c r="P715" s="204"/>
      <c r="Q715" s="204"/>
      <c r="R715" s="204"/>
      <c r="S715" s="204"/>
      <c r="T715" s="205"/>
      <c r="AT715" s="206" t="s">
        <v>147</v>
      </c>
      <c r="AU715" s="206" t="s">
        <v>83</v>
      </c>
      <c r="AV715" s="13" t="s">
        <v>83</v>
      </c>
      <c r="AW715" s="13" t="s">
        <v>35</v>
      </c>
      <c r="AX715" s="13" t="s">
        <v>73</v>
      </c>
      <c r="AY715" s="206" t="s">
        <v>134</v>
      </c>
    </row>
    <row r="716" spans="1:65" s="13" customFormat="1" ht="11.25">
      <c r="B716" s="196"/>
      <c r="C716" s="197"/>
      <c r="D716" s="189" t="s">
        <v>147</v>
      </c>
      <c r="E716" s="198" t="s">
        <v>28</v>
      </c>
      <c r="F716" s="199" t="s">
        <v>995</v>
      </c>
      <c r="G716" s="197"/>
      <c r="H716" s="200">
        <v>826.83600000000001</v>
      </c>
      <c r="I716" s="201"/>
      <c r="J716" s="197"/>
      <c r="K716" s="197"/>
      <c r="L716" s="202"/>
      <c r="M716" s="203"/>
      <c r="N716" s="204"/>
      <c r="O716" s="204"/>
      <c r="P716" s="204"/>
      <c r="Q716" s="204"/>
      <c r="R716" s="204"/>
      <c r="S716" s="204"/>
      <c r="T716" s="205"/>
      <c r="AT716" s="206" t="s">
        <v>147</v>
      </c>
      <c r="AU716" s="206" t="s">
        <v>83</v>
      </c>
      <c r="AV716" s="13" t="s">
        <v>83</v>
      </c>
      <c r="AW716" s="13" t="s">
        <v>35</v>
      </c>
      <c r="AX716" s="13" t="s">
        <v>73</v>
      </c>
      <c r="AY716" s="206" t="s">
        <v>134</v>
      </c>
    </row>
    <row r="717" spans="1:65" s="14" customFormat="1" ht="11.25">
      <c r="B717" s="207"/>
      <c r="C717" s="208"/>
      <c r="D717" s="189" t="s">
        <v>147</v>
      </c>
      <c r="E717" s="209" t="s">
        <v>28</v>
      </c>
      <c r="F717" s="210" t="s">
        <v>149</v>
      </c>
      <c r="G717" s="208"/>
      <c r="H717" s="211">
        <v>1186.4749999999999</v>
      </c>
      <c r="I717" s="212"/>
      <c r="J717" s="208"/>
      <c r="K717" s="208"/>
      <c r="L717" s="213"/>
      <c r="M717" s="214"/>
      <c r="N717" s="215"/>
      <c r="O717" s="215"/>
      <c r="P717" s="215"/>
      <c r="Q717" s="215"/>
      <c r="R717" s="215"/>
      <c r="S717" s="215"/>
      <c r="T717" s="216"/>
      <c r="AT717" s="217" t="s">
        <v>147</v>
      </c>
      <c r="AU717" s="217" t="s">
        <v>83</v>
      </c>
      <c r="AV717" s="14" t="s">
        <v>141</v>
      </c>
      <c r="AW717" s="14" t="s">
        <v>35</v>
      </c>
      <c r="AX717" s="14" t="s">
        <v>81</v>
      </c>
      <c r="AY717" s="217" t="s">
        <v>134</v>
      </c>
    </row>
    <row r="718" spans="1:65" s="2" customFormat="1" ht="24.2" customHeight="1">
      <c r="A718" s="37"/>
      <c r="B718" s="38"/>
      <c r="C718" s="176">
        <v>136</v>
      </c>
      <c r="D718" s="176" t="s">
        <v>136</v>
      </c>
      <c r="E718" s="177" t="s">
        <v>996</v>
      </c>
      <c r="F718" s="178" t="s">
        <v>997</v>
      </c>
      <c r="G718" s="179" t="s">
        <v>217</v>
      </c>
      <c r="H718" s="180">
        <v>10678.279</v>
      </c>
      <c r="I718" s="181"/>
      <c r="J718" s="182">
        <f>ROUND(I718*H718,2)</f>
        <v>0</v>
      </c>
      <c r="K718" s="178" t="s">
        <v>140</v>
      </c>
      <c r="L718" s="42"/>
      <c r="M718" s="183" t="s">
        <v>28</v>
      </c>
      <c r="N718" s="184" t="s">
        <v>44</v>
      </c>
      <c r="O718" s="67"/>
      <c r="P718" s="185">
        <f>O718*H718</f>
        <v>0</v>
      </c>
      <c r="Q718" s="185">
        <v>0</v>
      </c>
      <c r="R718" s="185">
        <f>Q718*H718</f>
        <v>0</v>
      </c>
      <c r="S718" s="185">
        <v>0</v>
      </c>
      <c r="T718" s="186">
        <f>S718*H718</f>
        <v>0</v>
      </c>
      <c r="U718" s="37"/>
      <c r="V718" s="37"/>
      <c r="W718" s="37"/>
      <c r="X718" s="37"/>
      <c r="Y718" s="37"/>
      <c r="Z718" s="37"/>
      <c r="AA718" s="37"/>
      <c r="AB718" s="37"/>
      <c r="AC718" s="37"/>
      <c r="AD718" s="37"/>
      <c r="AE718" s="37"/>
      <c r="AR718" s="187" t="s">
        <v>141</v>
      </c>
      <c r="AT718" s="187" t="s">
        <v>136</v>
      </c>
      <c r="AU718" s="187" t="s">
        <v>83</v>
      </c>
      <c r="AY718" s="20" t="s">
        <v>134</v>
      </c>
      <c r="BE718" s="188">
        <f>IF(N718="základní",J718,0)</f>
        <v>0</v>
      </c>
      <c r="BF718" s="188">
        <f>IF(N718="snížená",J718,0)</f>
        <v>0</v>
      </c>
      <c r="BG718" s="188">
        <f>IF(N718="zákl. přenesená",J718,0)</f>
        <v>0</v>
      </c>
      <c r="BH718" s="188">
        <f>IF(N718="sníž. přenesená",J718,0)</f>
        <v>0</v>
      </c>
      <c r="BI718" s="188">
        <f>IF(N718="nulová",J718,0)</f>
        <v>0</v>
      </c>
      <c r="BJ718" s="20" t="s">
        <v>81</v>
      </c>
      <c r="BK718" s="188">
        <f>ROUND(I718*H718,2)</f>
        <v>0</v>
      </c>
      <c r="BL718" s="20" t="s">
        <v>141</v>
      </c>
      <c r="BM718" s="187" t="s">
        <v>998</v>
      </c>
    </row>
    <row r="719" spans="1:65" s="2" customFormat="1" ht="29.25">
      <c r="A719" s="37"/>
      <c r="B719" s="38"/>
      <c r="C719" s="39"/>
      <c r="D719" s="189" t="s">
        <v>143</v>
      </c>
      <c r="E719" s="39"/>
      <c r="F719" s="190" t="s">
        <v>999</v>
      </c>
      <c r="G719" s="39"/>
      <c r="H719" s="39"/>
      <c r="I719" s="191"/>
      <c r="J719" s="39"/>
      <c r="K719" s="39"/>
      <c r="L719" s="42"/>
      <c r="M719" s="192"/>
      <c r="N719" s="193"/>
      <c r="O719" s="67"/>
      <c r="P719" s="67"/>
      <c r="Q719" s="67"/>
      <c r="R719" s="67"/>
      <c r="S719" s="67"/>
      <c r="T719" s="68"/>
      <c r="U719" s="37"/>
      <c r="V719" s="37"/>
      <c r="W719" s="37"/>
      <c r="X719" s="37"/>
      <c r="Y719" s="37"/>
      <c r="Z719" s="37"/>
      <c r="AA719" s="37"/>
      <c r="AB719" s="37"/>
      <c r="AC719" s="37"/>
      <c r="AD719" s="37"/>
      <c r="AE719" s="37"/>
      <c r="AT719" s="20" t="s">
        <v>143</v>
      </c>
      <c r="AU719" s="20" t="s">
        <v>83</v>
      </c>
    </row>
    <row r="720" spans="1:65" s="2" customFormat="1" ht="11.25">
      <c r="A720" s="37"/>
      <c r="B720" s="38"/>
      <c r="C720" s="39"/>
      <c r="D720" s="194" t="s">
        <v>145</v>
      </c>
      <c r="E720" s="39"/>
      <c r="F720" s="195" t="s">
        <v>1000</v>
      </c>
      <c r="G720" s="39"/>
      <c r="H720" s="39"/>
      <c r="I720" s="191"/>
      <c r="J720" s="39"/>
      <c r="K720" s="39"/>
      <c r="L720" s="42"/>
      <c r="M720" s="192"/>
      <c r="N720" s="193"/>
      <c r="O720" s="67"/>
      <c r="P720" s="67"/>
      <c r="Q720" s="67"/>
      <c r="R720" s="67"/>
      <c r="S720" s="67"/>
      <c r="T720" s="68"/>
      <c r="U720" s="37"/>
      <c r="V720" s="37"/>
      <c r="W720" s="37"/>
      <c r="X720" s="37"/>
      <c r="Y720" s="37"/>
      <c r="Z720" s="37"/>
      <c r="AA720" s="37"/>
      <c r="AB720" s="37"/>
      <c r="AC720" s="37"/>
      <c r="AD720" s="37"/>
      <c r="AE720" s="37"/>
      <c r="AT720" s="20" t="s">
        <v>145</v>
      </c>
      <c r="AU720" s="20" t="s">
        <v>83</v>
      </c>
    </row>
    <row r="721" spans="1:65" s="2" customFormat="1" ht="19.5">
      <c r="A721" s="37"/>
      <c r="B721" s="38"/>
      <c r="C721" s="39"/>
      <c r="D721" s="189" t="s">
        <v>203</v>
      </c>
      <c r="E721" s="39"/>
      <c r="F721" s="228" t="s">
        <v>204</v>
      </c>
      <c r="G721" s="39"/>
      <c r="H721" s="39"/>
      <c r="I721" s="191"/>
      <c r="J721" s="39"/>
      <c r="K721" s="39"/>
      <c r="L721" s="42"/>
      <c r="M721" s="192"/>
      <c r="N721" s="193"/>
      <c r="O721" s="67"/>
      <c r="P721" s="67"/>
      <c r="Q721" s="67"/>
      <c r="R721" s="67"/>
      <c r="S721" s="67"/>
      <c r="T721" s="68"/>
      <c r="U721" s="37"/>
      <c r="V721" s="37"/>
      <c r="W721" s="37"/>
      <c r="X721" s="37"/>
      <c r="Y721" s="37"/>
      <c r="Z721" s="37"/>
      <c r="AA721" s="37"/>
      <c r="AB721" s="37"/>
      <c r="AC721" s="37"/>
      <c r="AD721" s="37"/>
      <c r="AE721" s="37"/>
      <c r="AT721" s="20" t="s">
        <v>203</v>
      </c>
      <c r="AU721" s="20" t="s">
        <v>83</v>
      </c>
    </row>
    <row r="722" spans="1:65" s="13" customFormat="1" ht="33.75">
      <c r="B722" s="196"/>
      <c r="C722" s="197"/>
      <c r="D722" s="189" t="s">
        <v>147</v>
      </c>
      <c r="E722" s="198" t="s">
        <v>28</v>
      </c>
      <c r="F722" s="199" t="s">
        <v>1001</v>
      </c>
      <c r="G722" s="197"/>
      <c r="H722" s="200">
        <v>2133.373</v>
      </c>
      <c r="I722" s="201"/>
      <c r="J722" s="197"/>
      <c r="K722" s="197"/>
      <c r="L722" s="202"/>
      <c r="M722" s="203"/>
      <c r="N722" s="204"/>
      <c r="O722" s="204"/>
      <c r="P722" s="204"/>
      <c r="Q722" s="204"/>
      <c r="R722" s="204"/>
      <c r="S722" s="204"/>
      <c r="T722" s="205"/>
      <c r="AT722" s="206" t="s">
        <v>147</v>
      </c>
      <c r="AU722" s="206" t="s">
        <v>83</v>
      </c>
      <c r="AV722" s="13" t="s">
        <v>83</v>
      </c>
      <c r="AW722" s="13" t="s">
        <v>35</v>
      </c>
      <c r="AX722" s="13" t="s">
        <v>73</v>
      </c>
      <c r="AY722" s="206" t="s">
        <v>134</v>
      </c>
    </row>
    <row r="723" spans="1:65" s="13" customFormat="1" ht="11.25">
      <c r="B723" s="196"/>
      <c r="C723" s="197"/>
      <c r="D723" s="189" t="s">
        <v>147</v>
      </c>
      <c r="E723" s="198" t="s">
        <v>28</v>
      </c>
      <c r="F723" s="199" t="s">
        <v>1002</v>
      </c>
      <c r="G723" s="197"/>
      <c r="H723" s="200">
        <v>1103.3820000000001</v>
      </c>
      <c r="I723" s="201"/>
      <c r="J723" s="197"/>
      <c r="K723" s="197"/>
      <c r="L723" s="202"/>
      <c r="M723" s="203"/>
      <c r="N723" s="204"/>
      <c r="O723" s="204"/>
      <c r="P723" s="204"/>
      <c r="Q723" s="204"/>
      <c r="R723" s="204"/>
      <c r="S723" s="204"/>
      <c r="T723" s="205"/>
      <c r="AT723" s="206" t="s">
        <v>147</v>
      </c>
      <c r="AU723" s="206" t="s">
        <v>83</v>
      </c>
      <c r="AV723" s="13" t="s">
        <v>83</v>
      </c>
      <c r="AW723" s="13" t="s">
        <v>35</v>
      </c>
      <c r="AX723" s="13" t="s">
        <v>73</v>
      </c>
      <c r="AY723" s="206" t="s">
        <v>134</v>
      </c>
    </row>
    <row r="724" spans="1:65" s="13" customFormat="1" ht="11.25">
      <c r="B724" s="196"/>
      <c r="C724" s="197"/>
      <c r="D724" s="189" t="s">
        <v>147</v>
      </c>
      <c r="E724" s="198" t="s">
        <v>28</v>
      </c>
      <c r="F724" s="199" t="s">
        <v>1003</v>
      </c>
      <c r="G724" s="197"/>
      <c r="H724" s="200">
        <v>7441.5240000000003</v>
      </c>
      <c r="I724" s="201"/>
      <c r="J724" s="197"/>
      <c r="K724" s="197"/>
      <c r="L724" s="202"/>
      <c r="M724" s="203"/>
      <c r="N724" s="204"/>
      <c r="O724" s="204"/>
      <c r="P724" s="204"/>
      <c r="Q724" s="204"/>
      <c r="R724" s="204"/>
      <c r="S724" s="204"/>
      <c r="T724" s="205"/>
      <c r="AT724" s="206" t="s">
        <v>147</v>
      </c>
      <c r="AU724" s="206" t="s">
        <v>83</v>
      </c>
      <c r="AV724" s="13" t="s">
        <v>83</v>
      </c>
      <c r="AW724" s="13" t="s">
        <v>35</v>
      </c>
      <c r="AX724" s="13" t="s">
        <v>73</v>
      </c>
      <c r="AY724" s="206" t="s">
        <v>134</v>
      </c>
    </row>
    <row r="725" spans="1:65" s="14" customFormat="1" ht="11.25">
      <c r="B725" s="207"/>
      <c r="C725" s="208"/>
      <c r="D725" s="189" t="s">
        <v>147</v>
      </c>
      <c r="E725" s="209" t="s">
        <v>28</v>
      </c>
      <c r="F725" s="210" t="s">
        <v>149</v>
      </c>
      <c r="G725" s="208"/>
      <c r="H725" s="211">
        <v>10678.279</v>
      </c>
      <c r="I725" s="212"/>
      <c r="J725" s="208"/>
      <c r="K725" s="208"/>
      <c r="L725" s="213"/>
      <c r="M725" s="214"/>
      <c r="N725" s="215"/>
      <c r="O725" s="215"/>
      <c r="P725" s="215"/>
      <c r="Q725" s="215"/>
      <c r="R725" s="215"/>
      <c r="S725" s="215"/>
      <c r="T725" s="216"/>
      <c r="AT725" s="217" t="s">
        <v>147</v>
      </c>
      <c r="AU725" s="217" t="s">
        <v>83</v>
      </c>
      <c r="AV725" s="14" t="s">
        <v>141</v>
      </c>
      <c r="AW725" s="14" t="s">
        <v>35</v>
      </c>
      <c r="AX725" s="14" t="s">
        <v>81</v>
      </c>
      <c r="AY725" s="217" t="s">
        <v>134</v>
      </c>
    </row>
    <row r="726" spans="1:65" s="2" customFormat="1" ht="37.9" customHeight="1">
      <c r="A726" s="37"/>
      <c r="B726" s="38"/>
      <c r="C726" s="176">
        <v>137</v>
      </c>
      <c r="D726" s="176" t="s">
        <v>136</v>
      </c>
      <c r="E726" s="177" t="s">
        <v>1004</v>
      </c>
      <c r="F726" s="178" t="s">
        <v>1005</v>
      </c>
      <c r="G726" s="179" t="s">
        <v>217</v>
      </c>
      <c r="H726" s="180">
        <v>237.041</v>
      </c>
      <c r="I726" s="181"/>
      <c r="J726" s="182">
        <f>ROUND(I726*H726,2)</f>
        <v>0</v>
      </c>
      <c r="K726" s="178" t="s">
        <v>140</v>
      </c>
      <c r="L726" s="42"/>
      <c r="M726" s="183" t="s">
        <v>28</v>
      </c>
      <c r="N726" s="184" t="s">
        <v>44</v>
      </c>
      <c r="O726" s="67"/>
      <c r="P726" s="185">
        <f>O726*H726</f>
        <v>0</v>
      </c>
      <c r="Q726" s="185">
        <v>0</v>
      </c>
      <c r="R726" s="185">
        <f>Q726*H726</f>
        <v>0</v>
      </c>
      <c r="S726" s="185">
        <v>0</v>
      </c>
      <c r="T726" s="186">
        <f>S726*H726</f>
        <v>0</v>
      </c>
      <c r="U726" s="37"/>
      <c r="V726" s="37"/>
      <c r="W726" s="37"/>
      <c r="X726" s="37"/>
      <c r="Y726" s="37"/>
      <c r="Z726" s="37"/>
      <c r="AA726" s="37"/>
      <c r="AB726" s="37"/>
      <c r="AC726" s="37"/>
      <c r="AD726" s="37"/>
      <c r="AE726" s="37"/>
      <c r="AR726" s="187" t="s">
        <v>141</v>
      </c>
      <c r="AT726" s="187" t="s">
        <v>136</v>
      </c>
      <c r="AU726" s="187" t="s">
        <v>83</v>
      </c>
      <c r="AY726" s="20" t="s">
        <v>134</v>
      </c>
      <c r="BE726" s="188">
        <f>IF(N726="základní",J726,0)</f>
        <v>0</v>
      </c>
      <c r="BF726" s="188">
        <f>IF(N726="snížená",J726,0)</f>
        <v>0</v>
      </c>
      <c r="BG726" s="188">
        <f>IF(N726="zákl. přenesená",J726,0)</f>
        <v>0</v>
      </c>
      <c r="BH726" s="188">
        <f>IF(N726="sníž. přenesená",J726,0)</f>
        <v>0</v>
      </c>
      <c r="BI726" s="188">
        <f>IF(N726="nulová",J726,0)</f>
        <v>0</v>
      </c>
      <c r="BJ726" s="20" t="s">
        <v>81</v>
      </c>
      <c r="BK726" s="188">
        <f>ROUND(I726*H726,2)</f>
        <v>0</v>
      </c>
      <c r="BL726" s="20" t="s">
        <v>141</v>
      </c>
      <c r="BM726" s="187" t="s">
        <v>1006</v>
      </c>
    </row>
    <row r="727" spans="1:65" s="2" customFormat="1" ht="29.25">
      <c r="A727" s="37"/>
      <c r="B727" s="38"/>
      <c r="C727" s="39"/>
      <c r="D727" s="189" t="s">
        <v>143</v>
      </c>
      <c r="E727" s="39"/>
      <c r="F727" s="190" t="s">
        <v>1007</v>
      </c>
      <c r="G727" s="39"/>
      <c r="H727" s="39"/>
      <c r="I727" s="191"/>
      <c r="J727" s="39"/>
      <c r="K727" s="39"/>
      <c r="L727" s="42"/>
      <c r="M727" s="192"/>
      <c r="N727" s="193"/>
      <c r="O727" s="67"/>
      <c r="P727" s="67"/>
      <c r="Q727" s="67"/>
      <c r="R727" s="67"/>
      <c r="S727" s="67"/>
      <c r="T727" s="68"/>
      <c r="U727" s="37"/>
      <c r="V727" s="37"/>
      <c r="W727" s="37"/>
      <c r="X727" s="37"/>
      <c r="Y727" s="37"/>
      <c r="Z727" s="37"/>
      <c r="AA727" s="37"/>
      <c r="AB727" s="37"/>
      <c r="AC727" s="37"/>
      <c r="AD727" s="37"/>
      <c r="AE727" s="37"/>
      <c r="AT727" s="20" t="s">
        <v>143</v>
      </c>
      <c r="AU727" s="20" t="s">
        <v>83</v>
      </c>
    </row>
    <row r="728" spans="1:65" s="2" customFormat="1" ht="11.25">
      <c r="A728" s="37"/>
      <c r="B728" s="38"/>
      <c r="C728" s="39"/>
      <c r="D728" s="194" t="s">
        <v>145</v>
      </c>
      <c r="E728" s="39"/>
      <c r="F728" s="195" t="s">
        <v>1008</v>
      </c>
      <c r="G728" s="39"/>
      <c r="H728" s="39"/>
      <c r="I728" s="191"/>
      <c r="J728" s="39"/>
      <c r="K728" s="39"/>
      <c r="L728" s="42"/>
      <c r="M728" s="192"/>
      <c r="N728" s="193"/>
      <c r="O728" s="67"/>
      <c r="P728" s="67"/>
      <c r="Q728" s="67"/>
      <c r="R728" s="67"/>
      <c r="S728" s="67"/>
      <c r="T728" s="68"/>
      <c r="U728" s="37"/>
      <c r="V728" s="37"/>
      <c r="W728" s="37"/>
      <c r="X728" s="37"/>
      <c r="Y728" s="37"/>
      <c r="Z728" s="37"/>
      <c r="AA728" s="37"/>
      <c r="AB728" s="37"/>
      <c r="AC728" s="37"/>
      <c r="AD728" s="37"/>
      <c r="AE728" s="37"/>
      <c r="AT728" s="20" t="s">
        <v>145</v>
      </c>
      <c r="AU728" s="20" t="s">
        <v>83</v>
      </c>
    </row>
    <row r="729" spans="1:65" s="13" customFormat="1" ht="33.75">
      <c r="B729" s="196"/>
      <c r="C729" s="197"/>
      <c r="D729" s="189" t="s">
        <v>147</v>
      </c>
      <c r="E729" s="198" t="s">
        <v>28</v>
      </c>
      <c r="F729" s="199" t="s">
        <v>1009</v>
      </c>
      <c r="G729" s="197"/>
      <c r="H729" s="200">
        <v>237.041</v>
      </c>
      <c r="I729" s="201"/>
      <c r="J729" s="197"/>
      <c r="K729" s="197"/>
      <c r="L729" s="202"/>
      <c r="M729" s="203"/>
      <c r="N729" s="204"/>
      <c r="O729" s="204"/>
      <c r="P729" s="204"/>
      <c r="Q729" s="204"/>
      <c r="R729" s="204"/>
      <c r="S729" s="204"/>
      <c r="T729" s="205"/>
      <c r="AT729" s="206" t="s">
        <v>147</v>
      </c>
      <c r="AU729" s="206" t="s">
        <v>83</v>
      </c>
      <c r="AV729" s="13" t="s">
        <v>83</v>
      </c>
      <c r="AW729" s="13" t="s">
        <v>35</v>
      </c>
      <c r="AX729" s="13" t="s">
        <v>81</v>
      </c>
      <c r="AY729" s="206" t="s">
        <v>134</v>
      </c>
    </row>
    <row r="730" spans="1:65" s="2" customFormat="1" ht="44.25" customHeight="1">
      <c r="A730" s="37"/>
      <c r="B730" s="38"/>
      <c r="C730" s="176">
        <v>138</v>
      </c>
      <c r="D730" s="176" t="s">
        <v>136</v>
      </c>
      <c r="E730" s="177" t="s">
        <v>1010</v>
      </c>
      <c r="F730" s="178" t="s">
        <v>1011</v>
      </c>
      <c r="G730" s="179" t="s">
        <v>217</v>
      </c>
      <c r="H730" s="180">
        <v>1223.6210000000001</v>
      </c>
      <c r="I730" s="181"/>
      <c r="J730" s="182">
        <f>ROUND(I730*H730,2)</f>
        <v>0</v>
      </c>
      <c r="K730" s="178" t="s">
        <v>140</v>
      </c>
      <c r="L730" s="42"/>
      <c r="M730" s="183" t="s">
        <v>28</v>
      </c>
      <c r="N730" s="184" t="s">
        <v>44</v>
      </c>
      <c r="O730" s="67"/>
      <c r="P730" s="185">
        <f>O730*H730</f>
        <v>0</v>
      </c>
      <c r="Q730" s="185">
        <v>0</v>
      </c>
      <c r="R730" s="185">
        <f>Q730*H730</f>
        <v>0</v>
      </c>
      <c r="S730" s="185">
        <v>0</v>
      </c>
      <c r="T730" s="186">
        <f>S730*H730</f>
        <v>0</v>
      </c>
      <c r="U730" s="37"/>
      <c r="V730" s="37"/>
      <c r="W730" s="37"/>
      <c r="X730" s="37"/>
      <c r="Y730" s="37"/>
      <c r="Z730" s="37"/>
      <c r="AA730" s="37"/>
      <c r="AB730" s="37"/>
      <c r="AC730" s="37"/>
      <c r="AD730" s="37"/>
      <c r="AE730" s="37"/>
      <c r="AR730" s="187" t="s">
        <v>141</v>
      </c>
      <c r="AT730" s="187" t="s">
        <v>136</v>
      </c>
      <c r="AU730" s="187" t="s">
        <v>83</v>
      </c>
      <c r="AY730" s="20" t="s">
        <v>134</v>
      </c>
      <c r="BE730" s="188">
        <f>IF(N730="základní",J730,0)</f>
        <v>0</v>
      </c>
      <c r="BF730" s="188">
        <f>IF(N730="snížená",J730,0)</f>
        <v>0</v>
      </c>
      <c r="BG730" s="188">
        <f>IF(N730="zákl. přenesená",J730,0)</f>
        <v>0</v>
      </c>
      <c r="BH730" s="188">
        <f>IF(N730="sníž. přenesená",J730,0)</f>
        <v>0</v>
      </c>
      <c r="BI730" s="188">
        <f>IF(N730="nulová",J730,0)</f>
        <v>0</v>
      </c>
      <c r="BJ730" s="20" t="s">
        <v>81</v>
      </c>
      <c r="BK730" s="188">
        <f>ROUND(I730*H730,2)</f>
        <v>0</v>
      </c>
      <c r="BL730" s="20" t="s">
        <v>141</v>
      </c>
      <c r="BM730" s="187" t="s">
        <v>1012</v>
      </c>
    </row>
    <row r="731" spans="1:65" s="2" customFormat="1" ht="29.25">
      <c r="A731" s="37"/>
      <c r="B731" s="38"/>
      <c r="C731" s="39"/>
      <c r="D731" s="189" t="s">
        <v>143</v>
      </c>
      <c r="E731" s="39"/>
      <c r="F731" s="190" t="s">
        <v>219</v>
      </c>
      <c r="G731" s="39"/>
      <c r="H731" s="39"/>
      <c r="I731" s="191"/>
      <c r="J731" s="39"/>
      <c r="K731" s="39"/>
      <c r="L731" s="42"/>
      <c r="M731" s="192"/>
      <c r="N731" s="193"/>
      <c r="O731" s="67"/>
      <c r="P731" s="67"/>
      <c r="Q731" s="67"/>
      <c r="R731" s="67"/>
      <c r="S731" s="67"/>
      <c r="T731" s="68"/>
      <c r="U731" s="37"/>
      <c r="V731" s="37"/>
      <c r="W731" s="37"/>
      <c r="X731" s="37"/>
      <c r="Y731" s="37"/>
      <c r="Z731" s="37"/>
      <c r="AA731" s="37"/>
      <c r="AB731" s="37"/>
      <c r="AC731" s="37"/>
      <c r="AD731" s="37"/>
      <c r="AE731" s="37"/>
      <c r="AT731" s="20" t="s">
        <v>143</v>
      </c>
      <c r="AU731" s="20" t="s">
        <v>83</v>
      </c>
    </row>
    <row r="732" spans="1:65" s="2" customFormat="1" ht="11.25">
      <c r="A732" s="37"/>
      <c r="B732" s="38"/>
      <c r="C732" s="39"/>
      <c r="D732" s="194" t="s">
        <v>145</v>
      </c>
      <c r="E732" s="39"/>
      <c r="F732" s="195" t="s">
        <v>1013</v>
      </c>
      <c r="G732" s="39"/>
      <c r="H732" s="39"/>
      <c r="I732" s="191"/>
      <c r="J732" s="39"/>
      <c r="K732" s="39"/>
      <c r="L732" s="42"/>
      <c r="M732" s="192"/>
      <c r="N732" s="193"/>
      <c r="O732" s="67"/>
      <c r="P732" s="67"/>
      <c r="Q732" s="67"/>
      <c r="R732" s="67"/>
      <c r="S732" s="67"/>
      <c r="T732" s="68"/>
      <c r="U732" s="37"/>
      <c r="V732" s="37"/>
      <c r="W732" s="37"/>
      <c r="X732" s="37"/>
      <c r="Y732" s="37"/>
      <c r="Z732" s="37"/>
      <c r="AA732" s="37"/>
      <c r="AB732" s="37"/>
      <c r="AC732" s="37"/>
      <c r="AD732" s="37"/>
      <c r="AE732" s="37"/>
      <c r="AT732" s="20" t="s">
        <v>145</v>
      </c>
      <c r="AU732" s="20" t="s">
        <v>83</v>
      </c>
    </row>
    <row r="733" spans="1:65" s="13" customFormat="1" ht="11.25">
      <c r="B733" s="196"/>
      <c r="C733" s="197"/>
      <c r="D733" s="189" t="s">
        <v>147</v>
      </c>
      <c r="E733" s="198" t="s">
        <v>28</v>
      </c>
      <c r="F733" s="199" t="s">
        <v>1014</v>
      </c>
      <c r="G733" s="197"/>
      <c r="H733" s="200">
        <v>396.78500000000003</v>
      </c>
      <c r="I733" s="201"/>
      <c r="J733" s="197"/>
      <c r="K733" s="197"/>
      <c r="L733" s="202"/>
      <c r="M733" s="203"/>
      <c r="N733" s="204"/>
      <c r="O733" s="204"/>
      <c r="P733" s="204"/>
      <c r="Q733" s="204"/>
      <c r="R733" s="204"/>
      <c r="S733" s="204"/>
      <c r="T733" s="205"/>
      <c r="AT733" s="206" t="s">
        <v>147</v>
      </c>
      <c r="AU733" s="206" t="s">
        <v>83</v>
      </c>
      <c r="AV733" s="13" t="s">
        <v>83</v>
      </c>
      <c r="AW733" s="13" t="s">
        <v>35</v>
      </c>
      <c r="AX733" s="13" t="s">
        <v>73</v>
      </c>
      <c r="AY733" s="206" t="s">
        <v>134</v>
      </c>
    </row>
    <row r="734" spans="1:65" s="13" customFormat="1" ht="11.25">
      <c r="B734" s="196"/>
      <c r="C734" s="197"/>
      <c r="D734" s="189" t="s">
        <v>147</v>
      </c>
      <c r="E734" s="198" t="s">
        <v>28</v>
      </c>
      <c r="F734" s="199" t="s">
        <v>1015</v>
      </c>
      <c r="G734" s="197"/>
      <c r="H734" s="200">
        <v>826.83600000000001</v>
      </c>
      <c r="I734" s="201"/>
      <c r="J734" s="197"/>
      <c r="K734" s="197"/>
      <c r="L734" s="202"/>
      <c r="M734" s="203"/>
      <c r="N734" s="204"/>
      <c r="O734" s="204"/>
      <c r="P734" s="204"/>
      <c r="Q734" s="204"/>
      <c r="R734" s="204"/>
      <c r="S734" s="204"/>
      <c r="T734" s="205"/>
      <c r="AT734" s="206" t="s">
        <v>147</v>
      </c>
      <c r="AU734" s="206" t="s">
        <v>83</v>
      </c>
      <c r="AV734" s="13" t="s">
        <v>83</v>
      </c>
      <c r="AW734" s="13" t="s">
        <v>35</v>
      </c>
      <c r="AX734" s="13" t="s">
        <v>73</v>
      </c>
      <c r="AY734" s="206" t="s">
        <v>134</v>
      </c>
    </row>
    <row r="735" spans="1:65" s="14" customFormat="1" ht="11.25">
      <c r="B735" s="207"/>
      <c r="C735" s="208"/>
      <c r="D735" s="189" t="s">
        <v>147</v>
      </c>
      <c r="E735" s="209" t="s">
        <v>28</v>
      </c>
      <c r="F735" s="210" t="s">
        <v>149</v>
      </c>
      <c r="G735" s="208"/>
      <c r="H735" s="211">
        <v>1223.6210000000001</v>
      </c>
      <c r="I735" s="212"/>
      <c r="J735" s="208"/>
      <c r="K735" s="208"/>
      <c r="L735" s="213"/>
      <c r="M735" s="214"/>
      <c r="N735" s="215"/>
      <c r="O735" s="215"/>
      <c r="P735" s="215"/>
      <c r="Q735" s="215"/>
      <c r="R735" s="215"/>
      <c r="S735" s="215"/>
      <c r="T735" s="216"/>
      <c r="AT735" s="217" t="s">
        <v>147</v>
      </c>
      <c r="AU735" s="217" t="s">
        <v>83</v>
      </c>
      <c r="AV735" s="14" t="s">
        <v>141</v>
      </c>
      <c r="AW735" s="14" t="s">
        <v>35</v>
      </c>
      <c r="AX735" s="14" t="s">
        <v>81</v>
      </c>
      <c r="AY735" s="217" t="s">
        <v>134</v>
      </c>
    </row>
    <row r="736" spans="1:65" s="2" customFormat="1" ht="44.25" customHeight="1">
      <c r="A736" s="37"/>
      <c r="B736" s="38"/>
      <c r="C736" s="176">
        <v>139</v>
      </c>
      <c r="D736" s="176" t="s">
        <v>136</v>
      </c>
      <c r="E736" s="177" t="s">
        <v>1016</v>
      </c>
      <c r="F736" s="178" t="s">
        <v>1017</v>
      </c>
      <c r="G736" s="179" t="s">
        <v>217</v>
      </c>
      <c r="H736" s="180">
        <v>574.45699999999999</v>
      </c>
      <c r="I736" s="181"/>
      <c r="J736" s="182">
        <f>ROUND(I736*H736,2)</f>
        <v>0</v>
      </c>
      <c r="K736" s="178" t="s">
        <v>140</v>
      </c>
      <c r="L736" s="42"/>
      <c r="M736" s="183" t="s">
        <v>28</v>
      </c>
      <c r="N736" s="184" t="s">
        <v>44</v>
      </c>
      <c r="O736" s="67"/>
      <c r="P736" s="185">
        <f>O736*H736</f>
        <v>0</v>
      </c>
      <c r="Q736" s="185">
        <v>0</v>
      </c>
      <c r="R736" s="185">
        <f>Q736*H736</f>
        <v>0</v>
      </c>
      <c r="S736" s="185">
        <v>0</v>
      </c>
      <c r="T736" s="186">
        <f>S736*H736</f>
        <v>0</v>
      </c>
      <c r="U736" s="37"/>
      <c r="V736" s="37"/>
      <c r="W736" s="37"/>
      <c r="X736" s="37"/>
      <c r="Y736" s="37"/>
      <c r="Z736" s="37"/>
      <c r="AA736" s="37"/>
      <c r="AB736" s="37"/>
      <c r="AC736" s="37"/>
      <c r="AD736" s="37"/>
      <c r="AE736" s="37"/>
      <c r="AR736" s="187" t="s">
        <v>141</v>
      </c>
      <c r="AT736" s="187" t="s">
        <v>136</v>
      </c>
      <c r="AU736" s="187" t="s">
        <v>83</v>
      </c>
      <c r="AY736" s="20" t="s">
        <v>134</v>
      </c>
      <c r="BE736" s="188">
        <f>IF(N736="základní",J736,0)</f>
        <v>0</v>
      </c>
      <c r="BF736" s="188">
        <f>IF(N736="snížená",J736,0)</f>
        <v>0</v>
      </c>
      <c r="BG736" s="188">
        <f>IF(N736="zákl. přenesená",J736,0)</f>
        <v>0</v>
      </c>
      <c r="BH736" s="188">
        <f>IF(N736="sníž. přenesená",J736,0)</f>
        <v>0</v>
      </c>
      <c r="BI736" s="188">
        <f>IF(N736="nulová",J736,0)</f>
        <v>0</v>
      </c>
      <c r="BJ736" s="20" t="s">
        <v>81</v>
      </c>
      <c r="BK736" s="188">
        <f>ROUND(I736*H736,2)</f>
        <v>0</v>
      </c>
      <c r="BL736" s="20" t="s">
        <v>141</v>
      </c>
      <c r="BM736" s="187" t="s">
        <v>1018</v>
      </c>
    </row>
    <row r="737" spans="1:65" s="2" customFormat="1" ht="29.25">
      <c r="A737" s="37"/>
      <c r="B737" s="38"/>
      <c r="C737" s="39"/>
      <c r="D737" s="189" t="s">
        <v>143</v>
      </c>
      <c r="E737" s="39"/>
      <c r="F737" s="190" t="s">
        <v>1019</v>
      </c>
      <c r="G737" s="39"/>
      <c r="H737" s="39"/>
      <c r="I737" s="191"/>
      <c r="J737" s="39"/>
      <c r="K737" s="39"/>
      <c r="L737" s="42"/>
      <c r="M737" s="192"/>
      <c r="N737" s="193"/>
      <c r="O737" s="67"/>
      <c r="P737" s="67"/>
      <c r="Q737" s="67"/>
      <c r="R737" s="67"/>
      <c r="S737" s="67"/>
      <c r="T737" s="68"/>
      <c r="U737" s="37"/>
      <c r="V737" s="37"/>
      <c r="W737" s="37"/>
      <c r="X737" s="37"/>
      <c r="Y737" s="37"/>
      <c r="Z737" s="37"/>
      <c r="AA737" s="37"/>
      <c r="AB737" s="37"/>
      <c r="AC737" s="37"/>
      <c r="AD737" s="37"/>
      <c r="AE737" s="37"/>
      <c r="AT737" s="20" t="s">
        <v>143</v>
      </c>
      <c r="AU737" s="20" t="s">
        <v>83</v>
      </c>
    </row>
    <row r="738" spans="1:65" s="2" customFormat="1" ht="11.25">
      <c r="A738" s="37"/>
      <c r="B738" s="38"/>
      <c r="C738" s="39"/>
      <c r="D738" s="194" t="s">
        <v>145</v>
      </c>
      <c r="E738" s="39"/>
      <c r="F738" s="195" t="s">
        <v>1020</v>
      </c>
      <c r="G738" s="39"/>
      <c r="H738" s="39"/>
      <c r="I738" s="191"/>
      <c r="J738" s="39"/>
      <c r="K738" s="39"/>
      <c r="L738" s="42"/>
      <c r="M738" s="192"/>
      <c r="N738" s="193"/>
      <c r="O738" s="67"/>
      <c r="P738" s="67"/>
      <c r="Q738" s="67"/>
      <c r="R738" s="67"/>
      <c r="S738" s="67"/>
      <c r="T738" s="68"/>
      <c r="U738" s="37"/>
      <c r="V738" s="37"/>
      <c r="W738" s="37"/>
      <c r="X738" s="37"/>
      <c r="Y738" s="37"/>
      <c r="Z738" s="37"/>
      <c r="AA738" s="37"/>
      <c r="AB738" s="37"/>
      <c r="AC738" s="37"/>
      <c r="AD738" s="37"/>
      <c r="AE738" s="37"/>
      <c r="AT738" s="20" t="s">
        <v>145</v>
      </c>
      <c r="AU738" s="20" t="s">
        <v>83</v>
      </c>
    </row>
    <row r="739" spans="1:65" s="13" customFormat="1" ht="11.25">
      <c r="B739" s="196"/>
      <c r="C739" s="197"/>
      <c r="D739" s="189" t="s">
        <v>147</v>
      </c>
      <c r="E739" s="198" t="s">
        <v>28</v>
      </c>
      <c r="F739" s="199" t="s">
        <v>1021</v>
      </c>
      <c r="G739" s="197"/>
      <c r="H739" s="200">
        <v>451.85899999999998</v>
      </c>
      <c r="I739" s="201"/>
      <c r="J739" s="197"/>
      <c r="K739" s="197"/>
      <c r="L739" s="202"/>
      <c r="M739" s="203"/>
      <c r="N739" s="204"/>
      <c r="O739" s="204"/>
      <c r="P739" s="204"/>
      <c r="Q739" s="204"/>
      <c r="R739" s="204"/>
      <c r="S739" s="204"/>
      <c r="T739" s="205"/>
      <c r="AT739" s="206" t="s">
        <v>147</v>
      </c>
      <c r="AU739" s="206" t="s">
        <v>83</v>
      </c>
      <c r="AV739" s="13" t="s">
        <v>83</v>
      </c>
      <c r="AW739" s="13" t="s">
        <v>35</v>
      </c>
      <c r="AX739" s="13" t="s">
        <v>73</v>
      </c>
      <c r="AY739" s="206" t="s">
        <v>134</v>
      </c>
    </row>
    <row r="740" spans="1:65" s="13" customFormat="1" ht="11.25">
      <c r="B740" s="196"/>
      <c r="C740" s="197"/>
      <c r="D740" s="189" t="s">
        <v>147</v>
      </c>
      <c r="E740" s="198" t="s">
        <v>28</v>
      </c>
      <c r="F740" s="199" t="s">
        <v>1022</v>
      </c>
      <c r="G740" s="197"/>
      <c r="H740" s="200">
        <v>122.598</v>
      </c>
      <c r="I740" s="201"/>
      <c r="J740" s="197"/>
      <c r="K740" s="197"/>
      <c r="L740" s="202"/>
      <c r="M740" s="203"/>
      <c r="N740" s="204"/>
      <c r="O740" s="204"/>
      <c r="P740" s="204"/>
      <c r="Q740" s="204"/>
      <c r="R740" s="204"/>
      <c r="S740" s="204"/>
      <c r="T740" s="205"/>
      <c r="AT740" s="206" t="s">
        <v>147</v>
      </c>
      <c r="AU740" s="206" t="s">
        <v>83</v>
      </c>
      <c r="AV740" s="13" t="s">
        <v>83</v>
      </c>
      <c r="AW740" s="13" t="s">
        <v>35</v>
      </c>
      <c r="AX740" s="13" t="s">
        <v>73</v>
      </c>
      <c r="AY740" s="206" t="s">
        <v>134</v>
      </c>
    </row>
    <row r="741" spans="1:65" s="14" customFormat="1" ht="11.25">
      <c r="B741" s="207"/>
      <c r="C741" s="208"/>
      <c r="D741" s="189" t="s">
        <v>147</v>
      </c>
      <c r="E741" s="209" t="s">
        <v>28</v>
      </c>
      <c r="F741" s="210" t="s">
        <v>149</v>
      </c>
      <c r="G741" s="208"/>
      <c r="H741" s="211">
        <v>574.45699999999999</v>
      </c>
      <c r="I741" s="212"/>
      <c r="J741" s="208"/>
      <c r="K741" s="208"/>
      <c r="L741" s="213"/>
      <c r="M741" s="214"/>
      <c r="N741" s="215"/>
      <c r="O741" s="215"/>
      <c r="P741" s="215"/>
      <c r="Q741" s="215"/>
      <c r="R741" s="215"/>
      <c r="S741" s="215"/>
      <c r="T741" s="216"/>
      <c r="AT741" s="217" t="s">
        <v>147</v>
      </c>
      <c r="AU741" s="217" t="s">
        <v>83</v>
      </c>
      <c r="AV741" s="14" t="s">
        <v>141</v>
      </c>
      <c r="AW741" s="14" t="s">
        <v>35</v>
      </c>
      <c r="AX741" s="14" t="s">
        <v>81</v>
      </c>
      <c r="AY741" s="217" t="s">
        <v>134</v>
      </c>
    </row>
    <row r="742" spans="1:65" s="12" customFormat="1" ht="22.9" customHeight="1">
      <c r="B742" s="160"/>
      <c r="C742" s="161"/>
      <c r="D742" s="162" t="s">
        <v>72</v>
      </c>
      <c r="E742" s="174" t="s">
        <v>1023</v>
      </c>
      <c r="F742" s="174" t="s">
        <v>1024</v>
      </c>
      <c r="G742" s="161"/>
      <c r="H742" s="161"/>
      <c r="I742" s="164"/>
      <c r="J742" s="175">
        <f>BK742</f>
        <v>0</v>
      </c>
      <c r="K742" s="161"/>
      <c r="L742" s="166"/>
      <c r="M742" s="167"/>
      <c r="N742" s="168"/>
      <c r="O742" s="168"/>
      <c r="P742" s="169">
        <f>SUM(P743:P745)</f>
        <v>0</v>
      </c>
      <c r="Q742" s="168"/>
      <c r="R742" s="169">
        <f>SUM(R743:R745)</f>
        <v>0</v>
      </c>
      <c r="S742" s="168"/>
      <c r="T742" s="170">
        <f>SUM(T743:T745)</f>
        <v>0</v>
      </c>
      <c r="AR742" s="171" t="s">
        <v>81</v>
      </c>
      <c r="AT742" s="172" t="s">
        <v>72</v>
      </c>
      <c r="AU742" s="172" t="s">
        <v>81</v>
      </c>
      <c r="AY742" s="171" t="s">
        <v>134</v>
      </c>
      <c r="BK742" s="173">
        <f>SUM(BK743:BK745)</f>
        <v>0</v>
      </c>
    </row>
    <row r="743" spans="1:65" s="2" customFormat="1" ht="24.2" customHeight="1">
      <c r="A743" s="37"/>
      <c r="B743" s="38"/>
      <c r="C743" s="176">
        <v>140</v>
      </c>
      <c r="D743" s="176" t="s">
        <v>136</v>
      </c>
      <c r="E743" s="177" t="s">
        <v>1025</v>
      </c>
      <c r="F743" s="178" t="s">
        <v>1026</v>
      </c>
      <c r="G743" s="179" t="s">
        <v>217</v>
      </c>
      <c r="H743" s="180">
        <v>1318.6410000000001</v>
      </c>
      <c r="I743" s="181"/>
      <c r="J743" s="182">
        <f>ROUND(I743*H743,2)</f>
        <v>0</v>
      </c>
      <c r="K743" s="178" t="s">
        <v>140</v>
      </c>
      <c r="L743" s="42"/>
      <c r="M743" s="183" t="s">
        <v>28</v>
      </c>
      <c r="N743" s="184" t="s">
        <v>44</v>
      </c>
      <c r="O743" s="67"/>
      <c r="P743" s="185">
        <f>O743*H743</f>
        <v>0</v>
      </c>
      <c r="Q743" s="185">
        <v>0</v>
      </c>
      <c r="R743" s="185">
        <f>Q743*H743</f>
        <v>0</v>
      </c>
      <c r="S743" s="185">
        <v>0</v>
      </c>
      <c r="T743" s="186">
        <f>S743*H743</f>
        <v>0</v>
      </c>
      <c r="U743" s="37"/>
      <c r="V743" s="37"/>
      <c r="W743" s="37"/>
      <c r="X743" s="37"/>
      <c r="Y743" s="37"/>
      <c r="Z743" s="37"/>
      <c r="AA743" s="37"/>
      <c r="AB743" s="37"/>
      <c r="AC743" s="37"/>
      <c r="AD743" s="37"/>
      <c r="AE743" s="37"/>
      <c r="AR743" s="187" t="s">
        <v>141</v>
      </c>
      <c r="AT743" s="187" t="s">
        <v>136</v>
      </c>
      <c r="AU743" s="187" t="s">
        <v>83</v>
      </c>
      <c r="AY743" s="20" t="s">
        <v>134</v>
      </c>
      <c r="BE743" s="188">
        <f>IF(N743="základní",J743,0)</f>
        <v>0</v>
      </c>
      <c r="BF743" s="188">
        <f>IF(N743="snížená",J743,0)</f>
        <v>0</v>
      </c>
      <c r="BG743" s="188">
        <f>IF(N743="zákl. přenesená",J743,0)</f>
        <v>0</v>
      </c>
      <c r="BH743" s="188">
        <f>IF(N743="sníž. přenesená",J743,0)</f>
        <v>0</v>
      </c>
      <c r="BI743" s="188">
        <f>IF(N743="nulová",J743,0)</f>
        <v>0</v>
      </c>
      <c r="BJ743" s="20" t="s">
        <v>81</v>
      </c>
      <c r="BK743" s="188">
        <f>ROUND(I743*H743,2)</f>
        <v>0</v>
      </c>
      <c r="BL743" s="20" t="s">
        <v>141</v>
      </c>
      <c r="BM743" s="187" t="s">
        <v>1027</v>
      </c>
    </row>
    <row r="744" spans="1:65" s="2" customFormat="1" ht="19.5">
      <c r="A744" s="37"/>
      <c r="B744" s="38"/>
      <c r="C744" s="39"/>
      <c r="D744" s="189" t="s">
        <v>143</v>
      </c>
      <c r="E744" s="39"/>
      <c r="F744" s="190" t="s">
        <v>1028</v>
      </c>
      <c r="G744" s="39"/>
      <c r="H744" s="39"/>
      <c r="I744" s="191"/>
      <c r="J744" s="39"/>
      <c r="K744" s="39"/>
      <c r="L744" s="42"/>
      <c r="M744" s="192"/>
      <c r="N744" s="193"/>
      <c r="O744" s="67"/>
      <c r="P744" s="67"/>
      <c r="Q744" s="67"/>
      <c r="R744" s="67"/>
      <c r="S744" s="67"/>
      <c r="T744" s="68"/>
      <c r="U744" s="37"/>
      <c r="V744" s="37"/>
      <c r="W744" s="37"/>
      <c r="X744" s="37"/>
      <c r="Y744" s="37"/>
      <c r="Z744" s="37"/>
      <c r="AA744" s="37"/>
      <c r="AB744" s="37"/>
      <c r="AC744" s="37"/>
      <c r="AD744" s="37"/>
      <c r="AE744" s="37"/>
      <c r="AT744" s="20" t="s">
        <v>143</v>
      </c>
      <c r="AU744" s="20" t="s">
        <v>83</v>
      </c>
    </row>
    <row r="745" spans="1:65" s="2" customFormat="1" ht="11.25">
      <c r="A745" s="37"/>
      <c r="B745" s="38"/>
      <c r="C745" s="39"/>
      <c r="D745" s="194" t="s">
        <v>145</v>
      </c>
      <c r="E745" s="39"/>
      <c r="F745" s="195" t="s">
        <v>1029</v>
      </c>
      <c r="G745" s="39"/>
      <c r="H745" s="39"/>
      <c r="I745" s="191"/>
      <c r="J745" s="39"/>
      <c r="K745" s="39"/>
      <c r="L745" s="42"/>
      <c r="M745" s="192"/>
      <c r="N745" s="193"/>
      <c r="O745" s="67"/>
      <c r="P745" s="67"/>
      <c r="Q745" s="67"/>
      <c r="R745" s="67"/>
      <c r="S745" s="67"/>
      <c r="T745" s="68"/>
      <c r="U745" s="37"/>
      <c r="V745" s="37"/>
      <c r="W745" s="37"/>
      <c r="X745" s="37"/>
      <c r="Y745" s="37"/>
      <c r="Z745" s="37"/>
      <c r="AA745" s="37"/>
      <c r="AB745" s="37"/>
      <c r="AC745" s="37"/>
      <c r="AD745" s="37"/>
      <c r="AE745" s="37"/>
      <c r="AT745" s="20" t="s">
        <v>145</v>
      </c>
      <c r="AU745" s="20" t="s">
        <v>83</v>
      </c>
    </row>
    <row r="746" spans="1:65" s="12" customFormat="1" ht="25.9" customHeight="1">
      <c r="B746" s="160"/>
      <c r="C746" s="161"/>
      <c r="D746" s="162" t="s">
        <v>72</v>
      </c>
      <c r="E746" s="163" t="s">
        <v>234</v>
      </c>
      <c r="F746" s="163" t="s">
        <v>1030</v>
      </c>
      <c r="G746" s="161"/>
      <c r="H746" s="161"/>
      <c r="I746" s="164"/>
      <c r="J746" s="165">
        <f>BK746</f>
        <v>0</v>
      </c>
      <c r="K746" s="161"/>
      <c r="L746" s="166"/>
      <c r="M746" s="167"/>
      <c r="N746" s="168"/>
      <c r="O746" s="168"/>
      <c r="P746" s="169">
        <f>P747+P753+P762</f>
        <v>0</v>
      </c>
      <c r="Q746" s="168"/>
      <c r="R746" s="169">
        <f>R747+R753+R762</f>
        <v>2.0174916500000002</v>
      </c>
      <c r="S746" s="168"/>
      <c r="T746" s="170">
        <f>T747+T753+T762</f>
        <v>0</v>
      </c>
      <c r="AR746" s="171" t="s">
        <v>161</v>
      </c>
      <c r="AT746" s="172" t="s">
        <v>72</v>
      </c>
      <c r="AU746" s="172" t="s">
        <v>73</v>
      </c>
      <c r="AY746" s="171" t="s">
        <v>134</v>
      </c>
      <c r="BK746" s="173">
        <f>BK747+BK753+BK762</f>
        <v>0</v>
      </c>
    </row>
    <row r="747" spans="1:65" s="12" customFormat="1" ht="22.9" customHeight="1">
      <c r="B747" s="160"/>
      <c r="C747" s="161"/>
      <c r="D747" s="162" t="s">
        <v>72</v>
      </c>
      <c r="E747" s="174" t="s">
        <v>1031</v>
      </c>
      <c r="F747" s="174" t="s">
        <v>1032</v>
      </c>
      <c r="G747" s="161"/>
      <c r="H747" s="161"/>
      <c r="I747" s="164"/>
      <c r="J747" s="175">
        <f>BK747</f>
        <v>0</v>
      </c>
      <c r="K747" s="161"/>
      <c r="L747" s="166"/>
      <c r="M747" s="167"/>
      <c r="N747" s="168"/>
      <c r="O747" s="168"/>
      <c r="P747" s="169">
        <f>SUM(P748:P752)</f>
        <v>0</v>
      </c>
      <c r="Q747" s="168"/>
      <c r="R747" s="169">
        <f>SUM(R748:R752)</f>
        <v>0</v>
      </c>
      <c r="S747" s="168"/>
      <c r="T747" s="170">
        <f>SUM(T748:T752)</f>
        <v>0</v>
      </c>
      <c r="AR747" s="171" t="s">
        <v>161</v>
      </c>
      <c r="AT747" s="172" t="s">
        <v>72</v>
      </c>
      <c r="AU747" s="172" t="s">
        <v>81</v>
      </c>
      <c r="AY747" s="171" t="s">
        <v>134</v>
      </c>
      <c r="BK747" s="173">
        <f>SUM(BK748:BK752)</f>
        <v>0</v>
      </c>
    </row>
    <row r="748" spans="1:65" s="2" customFormat="1" ht="16.5" customHeight="1">
      <c r="A748" s="37"/>
      <c r="B748" s="38"/>
      <c r="C748" s="176">
        <v>141</v>
      </c>
      <c r="D748" s="176" t="s">
        <v>136</v>
      </c>
      <c r="E748" s="177" t="s">
        <v>1033</v>
      </c>
      <c r="F748" s="178" t="s">
        <v>1034</v>
      </c>
      <c r="G748" s="179" t="s">
        <v>303</v>
      </c>
      <c r="H748" s="180">
        <v>32</v>
      </c>
      <c r="I748" s="181"/>
      <c r="J748" s="182">
        <f>ROUND(I748*H748,2)</f>
        <v>0</v>
      </c>
      <c r="K748" s="178" t="s">
        <v>28</v>
      </c>
      <c r="L748" s="42"/>
      <c r="M748" s="183" t="s">
        <v>28</v>
      </c>
      <c r="N748" s="184" t="s">
        <v>44</v>
      </c>
      <c r="O748" s="67"/>
      <c r="P748" s="185">
        <f>O748*H748</f>
        <v>0</v>
      </c>
      <c r="Q748" s="185">
        <v>0</v>
      </c>
      <c r="R748" s="185">
        <f>Q748*H748</f>
        <v>0</v>
      </c>
      <c r="S748" s="185">
        <v>0</v>
      </c>
      <c r="T748" s="186">
        <f>S748*H748</f>
        <v>0</v>
      </c>
      <c r="U748" s="37"/>
      <c r="V748" s="37"/>
      <c r="W748" s="37"/>
      <c r="X748" s="37"/>
      <c r="Y748" s="37"/>
      <c r="Z748" s="37"/>
      <c r="AA748" s="37"/>
      <c r="AB748" s="37"/>
      <c r="AC748" s="37"/>
      <c r="AD748" s="37"/>
      <c r="AE748" s="37"/>
      <c r="AR748" s="187" t="s">
        <v>534</v>
      </c>
      <c r="AT748" s="187" t="s">
        <v>136</v>
      </c>
      <c r="AU748" s="187" t="s">
        <v>83</v>
      </c>
      <c r="AY748" s="20" t="s">
        <v>134</v>
      </c>
      <c r="BE748" s="188">
        <f>IF(N748="základní",J748,0)</f>
        <v>0</v>
      </c>
      <c r="BF748" s="188">
        <f>IF(N748="snížená",J748,0)</f>
        <v>0</v>
      </c>
      <c r="BG748" s="188">
        <f>IF(N748="zákl. přenesená",J748,0)</f>
        <v>0</v>
      </c>
      <c r="BH748" s="188">
        <f>IF(N748="sníž. přenesená",J748,0)</f>
        <v>0</v>
      </c>
      <c r="BI748" s="188">
        <f>IF(N748="nulová",J748,0)</f>
        <v>0</v>
      </c>
      <c r="BJ748" s="20" t="s">
        <v>81</v>
      </c>
      <c r="BK748" s="188">
        <f>ROUND(I748*H748,2)</f>
        <v>0</v>
      </c>
      <c r="BL748" s="20" t="s">
        <v>534</v>
      </c>
      <c r="BM748" s="187" t="s">
        <v>1035</v>
      </c>
    </row>
    <row r="749" spans="1:65" s="2" customFormat="1" ht="11.25">
      <c r="A749" s="37"/>
      <c r="B749" s="38"/>
      <c r="C749" s="39"/>
      <c r="D749" s="189" t="s">
        <v>143</v>
      </c>
      <c r="E749" s="39"/>
      <c r="F749" s="190" t="s">
        <v>1034</v>
      </c>
      <c r="G749" s="39"/>
      <c r="H749" s="39"/>
      <c r="I749" s="191"/>
      <c r="J749" s="39"/>
      <c r="K749" s="39"/>
      <c r="L749" s="42"/>
      <c r="M749" s="192"/>
      <c r="N749" s="193"/>
      <c r="O749" s="67"/>
      <c r="P749" s="67"/>
      <c r="Q749" s="67"/>
      <c r="R749" s="67"/>
      <c r="S749" s="67"/>
      <c r="T749" s="68"/>
      <c r="U749" s="37"/>
      <c r="V749" s="37"/>
      <c r="W749" s="37"/>
      <c r="X749" s="37"/>
      <c r="Y749" s="37"/>
      <c r="Z749" s="37"/>
      <c r="AA749" s="37"/>
      <c r="AB749" s="37"/>
      <c r="AC749" s="37"/>
      <c r="AD749" s="37"/>
      <c r="AE749" s="37"/>
      <c r="AT749" s="20" t="s">
        <v>143</v>
      </c>
      <c r="AU749" s="20" t="s">
        <v>83</v>
      </c>
    </row>
    <row r="750" spans="1:65" s="2" customFormat="1" ht="19.5">
      <c r="A750" s="37"/>
      <c r="B750" s="38"/>
      <c r="C750" s="39"/>
      <c r="D750" s="189" t="s">
        <v>203</v>
      </c>
      <c r="E750" s="39"/>
      <c r="F750" s="228" t="s">
        <v>1036</v>
      </c>
      <c r="G750" s="39"/>
      <c r="H750" s="39"/>
      <c r="I750" s="191"/>
      <c r="J750" s="39"/>
      <c r="K750" s="39"/>
      <c r="L750" s="42"/>
      <c r="M750" s="192"/>
      <c r="N750" s="193"/>
      <c r="O750" s="67"/>
      <c r="P750" s="67"/>
      <c r="Q750" s="67"/>
      <c r="R750" s="67"/>
      <c r="S750" s="67"/>
      <c r="T750" s="68"/>
      <c r="U750" s="37"/>
      <c r="V750" s="37"/>
      <c r="W750" s="37"/>
      <c r="X750" s="37"/>
      <c r="Y750" s="37"/>
      <c r="Z750" s="37"/>
      <c r="AA750" s="37"/>
      <c r="AB750" s="37"/>
      <c r="AC750" s="37"/>
      <c r="AD750" s="37"/>
      <c r="AE750" s="37"/>
      <c r="AT750" s="20" t="s">
        <v>203</v>
      </c>
      <c r="AU750" s="20" t="s">
        <v>83</v>
      </c>
    </row>
    <row r="751" spans="1:65" s="13" customFormat="1" ht="11.25">
      <c r="B751" s="196"/>
      <c r="C751" s="197"/>
      <c r="D751" s="189" t="s">
        <v>147</v>
      </c>
      <c r="E751" s="198" t="s">
        <v>28</v>
      </c>
      <c r="F751" s="199" t="s">
        <v>1037</v>
      </c>
      <c r="G751" s="197"/>
      <c r="H751" s="200">
        <v>32</v>
      </c>
      <c r="I751" s="201"/>
      <c r="J751" s="197"/>
      <c r="K751" s="197"/>
      <c r="L751" s="202"/>
      <c r="M751" s="203"/>
      <c r="N751" s="204"/>
      <c r="O751" s="204"/>
      <c r="P751" s="204"/>
      <c r="Q751" s="204"/>
      <c r="R751" s="204"/>
      <c r="S751" s="204"/>
      <c r="T751" s="205"/>
      <c r="AT751" s="206" t="s">
        <v>147</v>
      </c>
      <c r="AU751" s="206" t="s">
        <v>83</v>
      </c>
      <c r="AV751" s="13" t="s">
        <v>83</v>
      </c>
      <c r="AW751" s="13" t="s">
        <v>35</v>
      </c>
      <c r="AX751" s="13" t="s">
        <v>73</v>
      </c>
      <c r="AY751" s="206" t="s">
        <v>134</v>
      </c>
    </row>
    <row r="752" spans="1:65" s="14" customFormat="1" ht="11.25">
      <c r="B752" s="207"/>
      <c r="C752" s="208"/>
      <c r="D752" s="189" t="s">
        <v>147</v>
      </c>
      <c r="E752" s="209" t="s">
        <v>28</v>
      </c>
      <c r="F752" s="210" t="s">
        <v>149</v>
      </c>
      <c r="G752" s="208"/>
      <c r="H752" s="211">
        <v>32</v>
      </c>
      <c r="I752" s="212"/>
      <c r="J752" s="208"/>
      <c r="K752" s="208"/>
      <c r="L752" s="213"/>
      <c r="M752" s="214"/>
      <c r="N752" s="215"/>
      <c r="O752" s="215"/>
      <c r="P752" s="215"/>
      <c r="Q752" s="215"/>
      <c r="R752" s="215"/>
      <c r="S752" s="215"/>
      <c r="T752" s="216"/>
      <c r="AT752" s="217" t="s">
        <v>147</v>
      </c>
      <c r="AU752" s="217" t="s">
        <v>83</v>
      </c>
      <c r="AV752" s="14" t="s">
        <v>141</v>
      </c>
      <c r="AW752" s="14" t="s">
        <v>35</v>
      </c>
      <c r="AX752" s="14" t="s">
        <v>81</v>
      </c>
      <c r="AY752" s="217" t="s">
        <v>134</v>
      </c>
    </row>
    <row r="753" spans="1:65" s="12" customFormat="1" ht="22.9" customHeight="1">
      <c r="B753" s="160"/>
      <c r="C753" s="161"/>
      <c r="D753" s="162" t="s">
        <v>72</v>
      </c>
      <c r="E753" s="174" t="s">
        <v>1038</v>
      </c>
      <c r="F753" s="174" t="s">
        <v>1039</v>
      </c>
      <c r="G753" s="161"/>
      <c r="H753" s="161"/>
      <c r="I753" s="164"/>
      <c r="J753" s="175">
        <f>BK753</f>
        <v>0</v>
      </c>
      <c r="K753" s="161"/>
      <c r="L753" s="166"/>
      <c r="M753" s="167"/>
      <c r="N753" s="168"/>
      <c r="O753" s="168"/>
      <c r="P753" s="169">
        <f>SUM(P754:P761)</f>
        <v>0</v>
      </c>
      <c r="Q753" s="168"/>
      <c r="R753" s="169">
        <f>SUM(R754:R761)</f>
        <v>0.193998</v>
      </c>
      <c r="S753" s="168"/>
      <c r="T753" s="170">
        <f>SUM(T754:T761)</f>
        <v>0</v>
      </c>
      <c r="AR753" s="171" t="s">
        <v>161</v>
      </c>
      <c r="AT753" s="172" t="s">
        <v>72</v>
      </c>
      <c r="AU753" s="172" t="s">
        <v>81</v>
      </c>
      <c r="AY753" s="171" t="s">
        <v>134</v>
      </c>
      <c r="BK753" s="173">
        <f>SUM(BK754:BK761)</f>
        <v>0</v>
      </c>
    </row>
    <row r="754" spans="1:65" s="2" customFormat="1" ht="33" customHeight="1">
      <c r="A754" s="37"/>
      <c r="B754" s="38"/>
      <c r="C754" s="176">
        <v>142</v>
      </c>
      <c r="D754" s="176" t="s">
        <v>136</v>
      </c>
      <c r="E754" s="177" t="s">
        <v>1040</v>
      </c>
      <c r="F754" s="178" t="s">
        <v>1041</v>
      </c>
      <c r="G754" s="179" t="s">
        <v>303</v>
      </c>
      <c r="H754" s="180">
        <v>461.9</v>
      </c>
      <c r="I754" s="181"/>
      <c r="J754" s="182">
        <f>ROUND(I754*H754,2)</f>
        <v>0</v>
      </c>
      <c r="K754" s="178" t="s">
        <v>140</v>
      </c>
      <c r="L754" s="42"/>
      <c r="M754" s="183" t="s">
        <v>28</v>
      </c>
      <c r="N754" s="184" t="s">
        <v>44</v>
      </c>
      <c r="O754" s="67"/>
      <c r="P754" s="185">
        <f>O754*H754</f>
        <v>0</v>
      </c>
      <c r="Q754" s="185">
        <v>0</v>
      </c>
      <c r="R754" s="185">
        <f>Q754*H754</f>
        <v>0</v>
      </c>
      <c r="S754" s="185">
        <v>0</v>
      </c>
      <c r="T754" s="186">
        <f>S754*H754</f>
        <v>0</v>
      </c>
      <c r="U754" s="37"/>
      <c r="V754" s="37"/>
      <c r="W754" s="37"/>
      <c r="X754" s="37"/>
      <c r="Y754" s="37"/>
      <c r="Z754" s="37"/>
      <c r="AA754" s="37"/>
      <c r="AB754" s="37"/>
      <c r="AC754" s="37"/>
      <c r="AD754" s="37"/>
      <c r="AE754" s="37"/>
      <c r="AR754" s="187" t="s">
        <v>534</v>
      </c>
      <c r="AT754" s="187" t="s">
        <v>136</v>
      </c>
      <c r="AU754" s="187" t="s">
        <v>83</v>
      </c>
      <c r="AY754" s="20" t="s">
        <v>134</v>
      </c>
      <c r="BE754" s="188">
        <f>IF(N754="základní",J754,0)</f>
        <v>0</v>
      </c>
      <c r="BF754" s="188">
        <f>IF(N754="snížená",J754,0)</f>
        <v>0</v>
      </c>
      <c r="BG754" s="188">
        <f>IF(N754="zákl. přenesená",J754,0)</f>
        <v>0</v>
      </c>
      <c r="BH754" s="188">
        <f>IF(N754="sníž. přenesená",J754,0)</f>
        <v>0</v>
      </c>
      <c r="BI754" s="188">
        <f>IF(N754="nulová",J754,0)</f>
        <v>0</v>
      </c>
      <c r="BJ754" s="20" t="s">
        <v>81</v>
      </c>
      <c r="BK754" s="188">
        <f>ROUND(I754*H754,2)</f>
        <v>0</v>
      </c>
      <c r="BL754" s="20" t="s">
        <v>534</v>
      </c>
      <c r="BM754" s="187" t="s">
        <v>1042</v>
      </c>
    </row>
    <row r="755" spans="1:65" s="2" customFormat="1" ht="19.5">
      <c r="A755" s="37"/>
      <c r="B755" s="38"/>
      <c r="C755" s="39"/>
      <c r="D755" s="189" t="s">
        <v>143</v>
      </c>
      <c r="E755" s="39"/>
      <c r="F755" s="190" t="s">
        <v>1043</v>
      </c>
      <c r="G755" s="39"/>
      <c r="H755" s="39"/>
      <c r="I755" s="191"/>
      <c r="J755" s="39"/>
      <c r="K755" s="39"/>
      <c r="L755" s="42"/>
      <c r="M755" s="192"/>
      <c r="N755" s="193"/>
      <c r="O755" s="67"/>
      <c r="P755" s="67"/>
      <c r="Q755" s="67"/>
      <c r="R755" s="67"/>
      <c r="S755" s="67"/>
      <c r="T755" s="68"/>
      <c r="U755" s="37"/>
      <c r="V755" s="37"/>
      <c r="W755" s="37"/>
      <c r="X755" s="37"/>
      <c r="Y755" s="37"/>
      <c r="Z755" s="37"/>
      <c r="AA755" s="37"/>
      <c r="AB755" s="37"/>
      <c r="AC755" s="37"/>
      <c r="AD755" s="37"/>
      <c r="AE755" s="37"/>
      <c r="AT755" s="20" t="s">
        <v>143</v>
      </c>
      <c r="AU755" s="20" t="s">
        <v>83</v>
      </c>
    </row>
    <row r="756" spans="1:65" s="2" customFormat="1" ht="11.25">
      <c r="A756" s="37"/>
      <c r="B756" s="38"/>
      <c r="C756" s="39"/>
      <c r="D756" s="194" t="s">
        <v>145</v>
      </c>
      <c r="E756" s="39"/>
      <c r="F756" s="195" t="s">
        <v>1044</v>
      </c>
      <c r="G756" s="39"/>
      <c r="H756" s="39"/>
      <c r="I756" s="191"/>
      <c r="J756" s="39"/>
      <c r="K756" s="39"/>
      <c r="L756" s="42"/>
      <c r="M756" s="192"/>
      <c r="N756" s="193"/>
      <c r="O756" s="67"/>
      <c r="P756" s="67"/>
      <c r="Q756" s="67"/>
      <c r="R756" s="67"/>
      <c r="S756" s="67"/>
      <c r="T756" s="68"/>
      <c r="U756" s="37"/>
      <c r="V756" s="37"/>
      <c r="W756" s="37"/>
      <c r="X756" s="37"/>
      <c r="Y756" s="37"/>
      <c r="Z756" s="37"/>
      <c r="AA756" s="37"/>
      <c r="AB756" s="37"/>
      <c r="AC756" s="37"/>
      <c r="AD756" s="37"/>
      <c r="AE756" s="37"/>
      <c r="AT756" s="20" t="s">
        <v>145</v>
      </c>
      <c r="AU756" s="20" t="s">
        <v>83</v>
      </c>
    </row>
    <row r="757" spans="1:65" s="13" customFormat="1" ht="11.25">
      <c r="B757" s="196"/>
      <c r="C757" s="197"/>
      <c r="D757" s="189" t="s">
        <v>147</v>
      </c>
      <c r="E757" s="198" t="s">
        <v>28</v>
      </c>
      <c r="F757" s="199" t="s">
        <v>1045</v>
      </c>
      <c r="G757" s="197"/>
      <c r="H757" s="200">
        <v>461.9</v>
      </c>
      <c r="I757" s="201"/>
      <c r="J757" s="197"/>
      <c r="K757" s="197"/>
      <c r="L757" s="202"/>
      <c r="M757" s="203"/>
      <c r="N757" s="204"/>
      <c r="O757" s="204"/>
      <c r="P757" s="204"/>
      <c r="Q757" s="204"/>
      <c r="R757" s="204"/>
      <c r="S757" s="204"/>
      <c r="T757" s="205"/>
      <c r="AT757" s="206" t="s">
        <v>147</v>
      </c>
      <c r="AU757" s="206" t="s">
        <v>83</v>
      </c>
      <c r="AV757" s="13" t="s">
        <v>83</v>
      </c>
      <c r="AW757" s="13" t="s">
        <v>35</v>
      </c>
      <c r="AX757" s="13" t="s">
        <v>81</v>
      </c>
      <c r="AY757" s="206" t="s">
        <v>134</v>
      </c>
    </row>
    <row r="758" spans="1:65" s="2" customFormat="1" ht="24.2" customHeight="1">
      <c r="A758" s="37"/>
      <c r="B758" s="38"/>
      <c r="C758" s="240">
        <v>143</v>
      </c>
      <c r="D758" s="240" t="s">
        <v>234</v>
      </c>
      <c r="E758" s="241" t="s">
        <v>1046</v>
      </c>
      <c r="F758" s="242" t="s">
        <v>1047</v>
      </c>
      <c r="G758" s="243" t="s">
        <v>303</v>
      </c>
      <c r="H758" s="244">
        <v>484.995</v>
      </c>
      <c r="I758" s="245"/>
      <c r="J758" s="246">
        <f>ROUND(I758*H758,2)</f>
        <v>0</v>
      </c>
      <c r="K758" s="242" t="s">
        <v>140</v>
      </c>
      <c r="L758" s="247"/>
      <c r="M758" s="248" t="s">
        <v>28</v>
      </c>
      <c r="N758" s="249" t="s">
        <v>44</v>
      </c>
      <c r="O758" s="67"/>
      <c r="P758" s="185">
        <f>O758*H758</f>
        <v>0</v>
      </c>
      <c r="Q758" s="185">
        <v>4.0000000000000002E-4</v>
      </c>
      <c r="R758" s="185">
        <f>Q758*H758</f>
        <v>0.193998</v>
      </c>
      <c r="S758" s="185">
        <v>0</v>
      </c>
      <c r="T758" s="186">
        <f>S758*H758</f>
        <v>0</v>
      </c>
      <c r="U758" s="37"/>
      <c r="V758" s="37"/>
      <c r="W758" s="37"/>
      <c r="X758" s="37"/>
      <c r="Y758" s="37"/>
      <c r="Z758" s="37"/>
      <c r="AA758" s="37"/>
      <c r="AB758" s="37"/>
      <c r="AC758" s="37"/>
      <c r="AD758" s="37"/>
      <c r="AE758" s="37"/>
      <c r="AR758" s="187" t="s">
        <v>1048</v>
      </c>
      <c r="AT758" s="187" t="s">
        <v>234</v>
      </c>
      <c r="AU758" s="187" t="s">
        <v>83</v>
      </c>
      <c r="AY758" s="20" t="s">
        <v>134</v>
      </c>
      <c r="BE758" s="188">
        <f>IF(N758="základní",J758,0)</f>
        <v>0</v>
      </c>
      <c r="BF758" s="188">
        <f>IF(N758="snížená",J758,0)</f>
        <v>0</v>
      </c>
      <c r="BG758" s="188">
        <f>IF(N758="zákl. přenesená",J758,0)</f>
        <v>0</v>
      </c>
      <c r="BH758" s="188">
        <f>IF(N758="sníž. přenesená",J758,0)</f>
        <v>0</v>
      </c>
      <c r="BI758" s="188">
        <f>IF(N758="nulová",J758,0)</f>
        <v>0</v>
      </c>
      <c r="BJ758" s="20" t="s">
        <v>81</v>
      </c>
      <c r="BK758" s="188">
        <f>ROUND(I758*H758,2)</f>
        <v>0</v>
      </c>
      <c r="BL758" s="20" t="s">
        <v>534</v>
      </c>
      <c r="BM758" s="187" t="s">
        <v>1049</v>
      </c>
    </row>
    <row r="759" spans="1:65" s="2" customFormat="1" ht="19.5">
      <c r="A759" s="37"/>
      <c r="B759" s="38"/>
      <c r="C759" s="39"/>
      <c r="D759" s="189" t="s">
        <v>143</v>
      </c>
      <c r="E759" s="39"/>
      <c r="F759" s="190" t="s">
        <v>1047</v>
      </c>
      <c r="G759" s="39"/>
      <c r="H759" s="39"/>
      <c r="I759" s="191"/>
      <c r="J759" s="39"/>
      <c r="K759" s="39"/>
      <c r="L759" s="42"/>
      <c r="M759" s="192"/>
      <c r="N759" s="193"/>
      <c r="O759" s="67"/>
      <c r="P759" s="67"/>
      <c r="Q759" s="67"/>
      <c r="R759" s="67"/>
      <c r="S759" s="67"/>
      <c r="T759" s="68"/>
      <c r="U759" s="37"/>
      <c r="V759" s="37"/>
      <c r="W759" s="37"/>
      <c r="X759" s="37"/>
      <c r="Y759" s="37"/>
      <c r="Z759" s="37"/>
      <c r="AA759" s="37"/>
      <c r="AB759" s="37"/>
      <c r="AC759" s="37"/>
      <c r="AD759" s="37"/>
      <c r="AE759" s="37"/>
      <c r="AT759" s="20" t="s">
        <v>143</v>
      </c>
      <c r="AU759" s="20" t="s">
        <v>83</v>
      </c>
    </row>
    <row r="760" spans="1:65" s="13" customFormat="1" ht="11.25">
      <c r="B760" s="196"/>
      <c r="C760" s="197"/>
      <c r="D760" s="189" t="s">
        <v>147</v>
      </c>
      <c r="E760" s="198" t="s">
        <v>28</v>
      </c>
      <c r="F760" s="199" t="s">
        <v>1045</v>
      </c>
      <c r="G760" s="197"/>
      <c r="H760" s="200">
        <v>461.9</v>
      </c>
      <c r="I760" s="201"/>
      <c r="J760" s="197"/>
      <c r="K760" s="197"/>
      <c r="L760" s="202"/>
      <c r="M760" s="203"/>
      <c r="N760" s="204"/>
      <c r="O760" s="204"/>
      <c r="P760" s="204"/>
      <c r="Q760" s="204"/>
      <c r="R760" s="204"/>
      <c r="S760" s="204"/>
      <c r="T760" s="205"/>
      <c r="AT760" s="206" t="s">
        <v>147</v>
      </c>
      <c r="AU760" s="206" t="s">
        <v>83</v>
      </c>
      <c r="AV760" s="13" t="s">
        <v>83</v>
      </c>
      <c r="AW760" s="13" t="s">
        <v>35</v>
      </c>
      <c r="AX760" s="13" t="s">
        <v>81</v>
      </c>
      <c r="AY760" s="206" t="s">
        <v>134</v>
      </c>
    </row>
    <row r="761" spans="1:65" s="13" customFormat="1" ht="11.25">
      <c r="B761" s="196"/>
      <c r="C761" s="197"/>
      <c r="D761" s="189" t="s">
        <v>147</v>
      </c>
      <c r="E761" s="197"/>
      <c r="F761" s="199" t="s">
        <v>1050</v>
      </c>
      <c r="G761" s="197"/>
      <c r="H761" s="200">
        <v>484.995</v>
      </c>
      <c r="I761" s="201"/>
      <c r="J761" s="197"/>
      <c r="K761" s="197"/>
      <c r="L761" s="202"/>
      <c r="M761" s="203"/>
      <c r="N761" s="204"/>
      <c r="O761" s="204"/>
      <c r="P761" s="204"/>
      <c r="Q761" s="204"/>
      <c r="R761" s="204"/>
      <c r="S761" s="204"/>
      <c r="T761" s="205"/>
      <c r="AT761" s="206" t="s">
        <v>147</v>
      </c>
      <c r="AU761" s="206" t="s">
        <v>83</v>
      </c>
      <c r="AV761" s="13" t="s">
        <v>83</v>
      </c>
      <c r="AW761" s="13" t="s">
        <v>4</v>
      </c>
      <c r="AX761" s="13" t="s">
        <v>81</v>
      </c>
      <c r="AY761" s="206" t="s">
        <v>134</v>
      </c>
    </row>
    <row r="762" spans="1:65" s="12" customFormat="1" ht="22.9" customHeight="1">
      <c r="B762" s="160"/>
      <c r="C762" s="161"/>
      <c r="D762" s="162" t="s">
        <v>72</v>
      </c>
      <c r="E762" s="174" t="s">
        <v>1051</v>
      </c>
      <c r="F762" s="174" t="s">
        <v>1052</v>
      </c>
      <c r="G762" s="161"/>
      <c r="H762" s="161"/>
      <c r="I762" s="164"/>
      <c r="J762" s="175">
        <f>BK762</f>
        <v>0</v>
      </c>
      <c r="K762" s="161"/>
      <c r="L762" s="166"/>
      <c r="M762" s="167"/>
      <c r="N762" s="168"/>
      <c r="O762" s="168"/>
      <c r="P762" s="169">
        <f>SUM(P763:P838)</f>
        <v>0</v>
      </c>
      <c r="Q762" s="168"/>
      <c r="R762" s="169">
        <f>SUM(R763:R838)</f>
        <v>1.8234936500000001</v>
      </c>
      <c r="S762" s="168"/>
      <c r="T762" s="170">
        <f>SUM(T763:T838)</f>
        <v>0</v>
      </c>
      <c r="AR762" s="171" t="s">
        <v>161</v>
      </c>
      <c r="AT762" s="172" t="s">
        <v>72</v>
      </c>
      <c r="AU762" s="172" t="s">
        <v>81</v>
      </c>
      <c r="AY762" s="171" t="s">
        <v>134</v>
      </c>
      <c r="BK762" s="173">
        <f>SUM(BK763:BK838)</f>
        <v>0</v>
      </c>
    </row>
    <row r="763" spans="1:65" s="2" customFormat="1" ht="24.2" customHeight="1">
      <c r="A763" s="37"/>
      <c r="B763" s="38"/>
      <c r="C763" s="176">
        <v>144</v>
      </c>
      <c r="D763" s="176" t="s">
        <v>136</v>
      </c>
      <c r="E763" s="177" t="s">
        <v>1053</v>
      </c>
      <c r="F763" s="178" t="s">
        <v>1054</v>
      </c>
      <c r="G763" s="179" t="s">
        <v>303</v>
      </c>
      <c r="H763" s="180">
        <v>659.9</v>
      </c>
      <c r="I763" s="181"/>
      <c r="J763" s="182">
        <f>ROUND(I763*H763,2)</f>
        <v>0</v>
      </c>
      <c r="K763" s="178" t="s">
        <v>140</v>
      </c>
      <c r="L763" s="42"/>
      <c r="M763" s="183" t="s">
        <v>28</v>
      </c>
      <c r="N763" s="184" t="s">
        <v>44</v>
      </c>
      <c r="O763" s="67"/>
      <c r="P763" s="185">
        <f>O763*H763</f>
        <v>0</v>
      </c>
      <c r="Q763" s="185">
        <v>0</v>
      </c>
      <c r="R763" s="185">
        <f>Q763*H763</f>
        <v>0</v>
      </c>
      <c r="S763" s="185">
        <v>0</v>
      </c>
      <c r="T763" s="186">
        <f>S763*H763</f>
        <v>0</v>
      </c>
      <c r="U763" s="37"/>
      <c r="V763" s="37"/>
      <c r="W763" s="37"/>
      <c r="X763" s="37"/>
      <c r="Y763" s="37"/>
      <c r="Z763" s="37"/>
      <c r="AA763" s="37"/>
      <c r="AB763" s="37"/>
      <c r="AC763" s="37"/>
      <c r="AD763" s="37"/>
      <c r="AE763" s="37"/>
      <c r="AR763" s="187" t="s">
        <v>534</v>
      </c>
      <c r="AT763" s="187" t="s">
        <v>136</v>
      </c>
      <c r="AU763" s="187" t="s">
        <v>83</v>
      </c>
      <c r="AY763" s="20" t="s">
        <v>134</v>
      </c>
      <c r="BE763" s="188">
        <f>IF(N763="základní",J763,0)</f>
        <v>0</v>
      </c>
      <c r="BF763" s="188">
        <f>IF(N763="snížená",J763,0)</f>
        <v>0</v>
      </c>
      <c r="BG763" s="188">
        <f>IF(N763="zákl. přenesená",J763,0)</f>
        <v>0</v>
      </c>
      <c r="BH763" s="188">
        <f>IF(N763="sníž. přenesená",J763,0)</f>
        <v>0</v>
      </c>
      <c r="BI763" s="188">
        <f>IF(N763="nulová",J763,0)</f>
        <v>0</v>
      </c>
      <c r="BJ763" s="20" t="s">
        <v>81</v>
      </c>
      <c r="BK763" s="188">
        <f>ROUND(I763*H763,2)</f>
        <v>0</v>
      </c>
      <c r="BL763" s="20" t="s">
        <v>534</v>
      </c>
      <c r="BM763" s="187" t="s">
        <v>1055</v>
      </c>
    </row>
    <row r="764" spans="1:65" s="2" customFormat="1" ht="39">
      <c r="A764" s="37"/>
      <c r="B764" s="38"/>
      <c r="C764" s="39"/>
      <c r="D764" s="189" t="s">
        <v>143</v>
      </c>
      <c r="E764" s="39"/>
      <c r="F764" s="190" t="s">
        <v>1056</v>
      </c>
      <c r="G764" s="39"/>
      <c r="H764" s="39"/>
      <c r="I764" s="191"/>
      <c r="J764" s="39"/>
      <c r="K764" s="39"/>
      <c r="L764" s="42"/>
      <c r="M764" s="192"/>
      <c r="N764" s="193"/>
      <c r="O764" s="67"/>
      <c r="P764" s="67"/>
      <c r="Q764" s="67"/>
      <c r="R764" s="67"/>
      <c r="S764" s="67"/>
      <c r="T764" s="68"/>
      <c r="U764" s="37"/>
      <c r="V764" s="37"/>
      <c r="W764" s="37"/>
      <c r="X764" s="37"/>
      <c r="Y764" s="37"/>
      <c r="Z764" s="37"/>
      <c r="AA764" s="37"/>
      <c r="AB764" s="37"/>
      <c r="AC764" s="37"/>
      <c r="AD764" s="37"/>
      <c r="AE764" s="37"/>
      <c r="AT764" s="20" t="s">
        <v>143</v>
      </c>
      <c r="AU764" s="20" t="s">
        <v>83</v>
      </c>
    </row>
    <row r="765" spans="1:65" s="2" customFormat="1" ht="11.25">
      <c r="A765" s="37"/>
      <c r="B765" s="38"/>
      <c r="C765" s="39"/>
      <c r="D765" s="194" t="s">
        <v>145</v>
      </c>
      <c r="E765" s="39"/>
      <c r="F765" s="195" t="s">
        <v>1057</v>
      </c>
      <c r="G765" s="39"/>
      <c r="H765" s="39"/>
      <c r="I765" s="191"/>
      <c r="J765" s="39"/>
      <c r="K765" s="39"/>
      <c r="L765" s="42"/>
      <c r="M765" s="192"/>
      <c r="N765" s="193"/>
      <c r="O765" s="67"/>
      <c r="P765" s="67"/>
      <c r="Q765" s="67"/>
      <c r="R765" s="67"/>
      <c r="S765" s="67"/>
      <c r="T765" s="68"/>
      <c r="U765" s="37"/>
      <c r="V765" s="37"/>
      <c r="W765" s="37"/>
      <c r="X765" s="37"/>
      <c r="Y765" s="37"/>
      <c r="Z765" s="37"/>
      <c r="AA765" s="37"/>
      <c r="AB765" s="37"/>
      <c r="AC765" s="37"/>
      <c r="AD765" s="37"/>
      <c r="AE765" s="37"/>
      <c r="AT765" s="20" t="s">
        <v>145</v>
      </c>
      <c r="AU765" s="20" t="s">
        <v>83</v>
      </c>
    </row>
    <row r="766" spans="1:65" s="13" customFormat="1" ht="11.25">
      <c r="B766" s="196"/>
      <c r="C766" s="197"/>
      <c r="D766" s="189" t="s">
        <v>147</v>
      </c>
      <c r="E766" s="198" t="s">
        <v>28</v>
      </c>
      <c r="F766" s="199" t="s">
        <v>1058</v>
      </c>
      <c r="G766" s="197"/>
      <c r="H766" s="200">
        <v>198</v>
      </c>
      <c r="I766" s="201"/>
      <c r="J766" s="197"/>
      <c r="K766" s="197"/>
      <c r="L766" s="202"/>
      <c r="M766" s="203"/>
      <c r="N766" s="204"/>
      <c r="O766" s="204"/>
      <c r="P766" s="204"/>
      <c r="Q766" s="204"/>
      <c r="R766" s="204"/>
      <c r="S766" s="204"/>
      <c r="T766" s="205"/>
      <c r="AT766" s="206" t="s">
        <v>147</v>
      </c>
      <c r="AU766" s="206" t="s">
        <v>83</v>
      </c>
      <c r="AV766" s="13" t="s">
        <v>83</v>
      </c>
      <c r="AW766" s="13" t="s">
        <v>35</v>
      </c>
      <c r="AX766" s="13" t="s">
        <v>73</v>
      </c>
      <c r="AY766" s="206" t="s">
        <v>134</v>
      </c>
    </row>
    <row r="767" spans="1:65" s="13" customFormat="1" ht="11.25">
      <c r="B767" s="196"/>
      <c r="C767" s="197"/>
      <c r="D767" s="189" t="s">
        <v>147</v>
      </c>
      <c r="E767" s="198" t="s">
        <v>28</v>
      </c>
      <c r="F767" s="199" t="s">
        <v>1045</v>
      </c>
      <c r="G767" s="197"/>
      <c r="H767" s="200">
        <v>461.9</v>
      </c>
      <c r="I767" s="201"/>
      <c r="J767" s="197"/>
      <c r="K767" s="197"/>
      <c r="L767" s="202"/>
      <c r="M767" s="203"/>
      <c r="N767" s="204"/>
      <c r="O767" s="204"/>
      <c r="P767" s="204"/>
      <c r="Q767" s="204"/>
      <c r="R767" s="204"/>
      <c r="S767" s="204"/>
      <c r="T767" s="205"/>
      <c r="AT767" s="206" t="s">
        <v>147</v>
      </c>
      <c r="AU767" s="206" t="s">
        <v>83</v>
      </c>
      <c r="AV767" s="13" t="s">
        <v>83</v>
      </c>
      <c r="AW767" s="13" t="s">
        <v>35</v>
      </c>
      <c r="AX767" s="13" t="s">
        <v>73</v>
      </c>
      <c r="AY767" s="206" t="s">
        <v>134</v>
      </c>
    </row>
    <row r="768" spans="1:65" s="14" customFormat="1" ht="11.25">
      <c r="B768" s="207"/>
      <c r="C768" s="208"/>
      <c r="D768" s="189" t="s">
        <v>147</v>
      </c>
      <c r="E768" s="209" t="s">
        <v>28</v>
      </c>
      <c r="F768" s="210" t="s">
        <v>149</v>
      </c>
      <c r="G768" s="208"/>
      <c r="H768" s="211">
        <v>659.9</v>
      </c>
      <c r="I768" s="212"/>
      <c r="J768" s="208"/>
      <c r="K768" s="208"/>
      <c r="L768" s="213"/>
      <c r="M768" s="214"/>
      <c r="N768" s="215"/>
      <c r="O768" s="215"/>
      <c r="P768" s="215"/>
      <c r="Q768" s="215"/>
      <c r="R768" s="215"/>
      <c r="S768" s="215"/>
      <c r="T768" s="216"/>
      <c r="AT768" s="217" t="s">
        <v>147</v>
      </c>
      <c r="AU768" s="217" t="s">
        <v>83</v>
      </c>
      <c r="AV768" s="14" t="s">
        <v>141</v>
      </c>
      <c r="AW768" s="14" t="s">
        <v>35</v>
      </c>
      <c r="AX768" s="14" t="s">
        <v>81</v>
      </c>
      <c r="AY768" s="217" t="s">
        <v>134</v>
      </c>
    </row>
    <row r="769" spans="1:65" s="2" customFormat="1" ht="37.9" customHeight="1">
      <c r="A769" s="37"/>
      <c r="B769" s="38"/>
      <c r="C769" s="176">
        <v>145</v>
      </c>
      <c r="D769" s="176" t="s">
        <v>136</v>
      </c>
      <c r="E769" s="177" t="s">
        <v>1059</v>
      </c>
      <c r="F769" s="178" t="s">
        <v>1060</v>
      </c>
      <c r="G769" s="179" t="s">
        <v>139</v>
      </c>
      <c r="H769" s="180">
        <v>73</v>
      </c>
      <c r="I769" s="181"/>
      <c r="J769" s="182">
        <f>ROUND(I769*H769,2)</f>
        <v>0</v>
      </c>
      <c r="K769" s="178" t="s">
        <v>140</v>
      </c>
      <c r="L769" s="42"/>
      <c r="M769" s="183" t="s">
        <v>28</v>
      </c>
      <c r="N769" s="184" t="s">
        <v>44</v>
      </c>
      <c r="O769" s="67"/>
      <c r="P769" s="185">
        <f>O769*H769</f>
        <v>0</v>
      </c>
      <c r="Q769" s="185">
        <v>0</v>
      </c>
      <c r="R769" s="185">
        <f>Q769*H769</f>
        <v>0</v>
      </c>
      <c r="S769" s="185">
        <v>0</v>
      </c>
      <c r="T769" s="186">
        <f>S769*H769</f>
        <v>0</v>
      </c>
      <c r="U769" s="37"/>
      <c r="V769" s="37"/>
      <c r="W769" s="37"/>
      <c r="X769" s="37"/>
      <c r="Y769" s="37"/>
      <c r="Z769" s="37"/>
      <c r="AA769" s="37"/>
      <c r="AB769" s="37"/>
      <c r="AC769" s="37"/>
      <c r="AD769" s="37"/>
      <c r="AE769" s="37"/>
      <c r="AR769" s="187" t="s">
        <v>534</v>
      </c>
      <c r="AT769" s="187" t="s">
        <v>136</v>
      </c>
      <c r="AU769" s="187" t="s">
        <v>83</v>
      </c>
      <c r="AY769" s="20" t="s">
        <v>134</v>
      </c>
      <c r="BE769" s="188">
        <f>IF(N769="základní",J769,0)</f>
        <v>0</v>
      </c>
      <c r="BF769" s="188">
        <f>IF(N769="snížená",J769,0)</f>
        <v>0</v>
      </c>
      <c r="BG769" s="188">
        <f>IF(N769="zákl. přenesená",J769,0)</f>
        <v>0</v>
      </c>
      <c r="BH769" s="188">
        <f>IF(N769="sníž. přenesená",J769,0)</f>
        <v>0</v>
      </c>
      <c r="BI769" s="188">
        <f>IF(N769="nulová",J769,0)</f>
        <v>0</v>
      </c>
      <c r="BJ769" s="20" t="s">
        <v>81</v>
      </c>
      <c r="BK769" s="188">
        <f>ROUND(I769*H769,2)</f>
        <v>0</v>
      </c>
      <c r="BL769" s="20" t="s">
        <v>534</v>
      </c>
      <c r="BM769" s="187" t="s">
        <v>1061</v>
      </c>
    </row>
    <row r="770" spans="1:65" s="2" customFormat="1" ht="29.25">
      <c r="A770" s="37"/>
      <c r="B770" s="38"/>
      <c r="C770" s="39"/>
      <c r="D770" s="189" t="s">
        <v>143</v>
      </c>
      <c r="E770" s="39"/>
      <c r="F770" s="190" t="s">
        <v>1062</v>
      </c>
      <c r="G770" s="39"/>
      <c r="H770" s="39"/>
      <c r="I770" s="191"/>
      <c r="J770" s="39"/>
      <c r="K770" s="39"/>
      <c r="L770" s="42"/>
      <c r="M770" s="192"/>
      <c r="N770" s="193"/>
      <c r="O770" s="67"/>
      <c r="P770" s="67"/>
      <c r="Q770" s="67"/>
      <c r="R770" s="67"/>
      <c r="S770" s="67"/>
      <c r="T770" s="68"/>
      <c r="U770" s="37"/>
      <c r="V770" s="37"/>
      <c r="W770" s="37"/>
      <c r="X770" s="37"/>
      <c r="Y770" s="37"/>
      <c r="Z770" s="37"/>
      <c r="AA770" s="37"/>
      <c r="AB770" s="37"/>
      <c r="AC770" s="37"/>
      <c r="AD770" s="37"/>
      <c r="AE770" s="37"/>
      <c r="AT770" s="20" t="s">
        <v>143</v>
      </c>
      <c r="AU770" s="20" t="s">
        <v>83</v>
      </c>
    </row>
    <row r="771" spans="1:65" s="2" customFormat="1" ht="11.25">
      <c r="A771" s="37"/>
      <c r="B771" s="38"/>
      <c r="C771" s="39"/>
      <c r="D771" s="194" t="s">
        <v>145</v>
      </c>
      <c r="E771" s="39"/>
      <c r="F771" s="195" t="s">
        <v>1063</v>
      </c>
      <c r="G771" s="39"/>
      <c r="H771" s="39"/>
      <c r="I771" s="191"/>
      <c r="J771" s="39"/>
      <c r="K771" s="39"/>
      <c r="L771" s="42"/>
      <c r="M771" s="192"/>
      <c r="N771" s="193"/>
      <c r="O771" s="67"/>
      <c r="P771" s="67"/>
      <c r="Q771" s="67"/>
      <c r="R771" s="67"/>
      <c r="S771" s="67"/>
      <c r="T771" s="68"/>
      <c r="U771" s="37"/>
      <c r="V771" s="37"/>
      <c r="W771" s="37"/>
      <c r="X771" s="37"/>
      <c r="Y771" s="37"/>
      <c r="Z771" s="37"/>
      <c r="AA771" s="37"/>
      <c r="AB771" s="37"/>
      <c r="AC771" s="37"/>
      <c r="AD771" s="37"/>
      <c r="AE771" s="37"/>
      <c r="AT771" s="20" t="s">
        <v>145</v>
      </c>
      <c r="AU771" s="20" t="s">
        <v>83</v>
      </c>
    </row>
    <row r="772" spans="1:65" s="13" customFormat="1" ht="11.25">
      <c r="B772" s="196"/>
      <c r="C772" s="197"/>
      <c r="D772" s="189" t="s">
        <v>147</v>
      </c>
      <c r="E772" s="198" t="s">
        <v>28</v>
      </c>
      <c r="F772" s="199" t="s">
        <v>585</v>
      </c>
      <c r="G772" s="197"/>
      <c r="H772" s="200">
        <v>73</v>
      </c>
      <c r="I772" s="201"/>
      <c r="J772" s="197"/>
      <c r="K772" s="197"/>
      <c r="L772" s="202"/>
      <c r="M772" s="203"/>
      <c r="N772" s="204"/>
      <c r="O772" s="204"/>
      <c r="P772" s="204"/>
      <c r="Q772" s="204"/>
      <c r="R772" s="204"/>
      <c r="S772" s="204"/>
      <c r="T772" s="205"/>
      <c r="AT772" s="206" t="s">
        <v>147</v>
      </c>
      <c r="AU772" s="206" t="s">
        <v>83</v>
      </c>
      <c r="AV772" s="13" t="s">
        <v>83</v>
      </c>
      <c r="AW772" s="13" t="s">
        <v>35</v>
      </c>
      <c r="AX772" s="13" t="s">
        <v>73</v>
      </c>
      <c r="AY772" s="206" t="s">
        <v>134</v>
      </c>
    </row>
    <row r="773" spans="1:65" s="14" customFormat="1" ht="11.25">
      <c r="B773" s="207"/>
      <c r="C773" s="208"/>
      <c r="D773" s="189" t="s">
        <v>147</v>
      </c>
      <c r="E773" s="209" t="s">
        <v>28</v>
      </c>
      <c r="F773" s="210" t="s">
        <v>149</v>
      </c>
      <c r="G773" s="208"/>
      <c r="H773" s="211">
        <v>73</v>
      </c>
      <c r="I773" s="212"/>
      <c r="J773" s="208"/>
      <c r="K773" s="208"/>
      <c r="L773" s="213"/>
      <c r="M773" s="214"/>
      <c r="N773" s="215"/>
      <c r="O773" s="215"/>
      <c r="P773" s="215"/>
      <c r="Q773" s="215"/>
      <c r="R773" s="215"/>
      <c r="S773" s="215"/>
      <c r="T773" s="216"/>
      <c r="AT773" s="217" t="s">
        <v>147</v>
      </c>
      <c r="AU773" s="217" t="s">
        <v>83</v>
      </c>
      <c r="AV773" s="14" t="s">
        <v>141</v>
      </c>
      <c r="AW773" s="14" t="s">
        <v>35</v>
      </c>
      <c r="AX773" s="14" t="s">
        <v>81</v>
      </c>
      <c r="AY773" s="217" t="s">
        <v>134</v>
      </c>
    </row>
    <row r="774" spans="1:65" s="2" customFormat="1" ht="37.9" customHeight="1">
      <c r="A774" s="37"/>
      <c r="B774" s="38"/>
      <c r="C774" s="176">
        <v>146</v>
      </c>
      <c r="D774" s="176" t="s">
        <v>136</v>
      </c>
      <c r="E774" s="177" t="s">
        <v>1064</v>
      </c>
      <c r="F774" s="178" t="s">
        <v>1065</v>
      </c>
      <c r="G774" s="179" t="s">
        <v>139</v>
      </c>
      <c r="H774" s="180">
        <v>657</v>
      </c>
      <c r="I774" s="181"/>
      <c r="J774" s="182">
        <f>ROUND(I774*H774,2)</f>
        <v>0</v>
      </c>
      <c r="K774" s="178" t="s">
        <v>140</v>
      </c>
      <c r="L774" s="42"/>
      <c r="M774" s="183" t="s">
        <v>28</v>
      </c>
      <c r="N774" s="184" t="s">
        <v>44</v>
      </c>
      <c r="O774" s="67"/>
      <c r="P774" s="185">
        <f>O774*H774</f>
        <v>0</v>
      </c>
      <c r="Q774" s="185">
        <v>0</v>
      </c>
      <c r="R774" s="185">
        <f>Q774*H774</f>
        <v>0</v>
      </c>
      <c r="S774" s="185">
        <v>0</v>
      </c>
      <c r="T774" s="186">
        <f>S774*H774</f>
        <v>0</v>
      </c>
      <c r="U774" s="37"/>
      <c r="V774" s="37"/>
      <c r="W774" s="37"/>
      <c r="X774" s="37"/>
      <c r="Y774" s="37"/>
      <c r="Z774" s="37"/>
      <c r="AA774" s="37"/>
      <c r="AB774" s="37"/>
      <c r="AC774" s="37"/>
      <c r="AD774" s="37"/>
      <c r="AE774" s="37"/>
      <c r="AR774" s="187" t="s">
        <v>534</v>
      </c>
      <c r="AT774" s="187" t="s">
        <v>136</v>
      </c>
      <c r="AU774" s="187" t="s">
        <v>83</v>
      </c>
      <c r="AY774" s="20" t="s">
        <v>134</v>
      </c>
      <c r="BE774" s="188">
        <f>IF(N774="základní",J774,0)</f>
        <v>0</v>
      </c>
      <c r="BF774" s="188">
        <f>IF(N774="snížená",J774,0)</f>
        <v>0</v>
      </c>
      <c r="BG774" s="188">
        <f>IF(N774="zákl. přenesená",J774,0)</f>
        <v>0</v>
      </c>
      <c r="BH774" s="188">
        <f>IF(N774="sníž. přenesená",J774,0)</f>
        <v>0</v>
      </c>
      <c r="BI774" s="188">
        <f>IF(N774="nulová",J774,0)</f>
        <v>0</v>
      </c>
      <c r="BJ774" s="20" t="s">
        <v>81</v>
      </c>
      <c r="BK774" s="188">
        <f>ROUND(I774*H774,2)</f>
        <v>0</v>
      </c>
      <c r="BL774" s="20" t="s">
        <v>534</v>
      </c>
      <c r="BM774" s="187" t="s">
        <v>1066</v>
      </c>
    </row>
    <row r="775" spans="1:65" s="2" customFormat="1" ht="39">
      <c r="A775" s="37"/>
      <c r="B775" s="38"/>
      <c r="C775" s="39"/>
      <c r="D775" s="189" t="s">
        <v>143</v>
      </c>
      <c r="E775" s="39"/>
      <c r="F775" s="190" t="s">
        <v>1067</v>
      </c>
      <c r="G775" s="39"/>
      <c r="H775" s="39"/>
      <c r="I775" s="191"/>
      <c r="J775" s="39"/>
      <c r="K775" s="39"/>
      <c r="L775" s="42"/>
      <c r="M775" s="192"/>
      <c r="N775" s="193"/>
      <c r="O775" s="67"/>
      <c r="P775" s="67"/>
      <c r="Q775" s="67"/>
      <c r="R775" s="67"/>
      <c r="S775" s="67"/>
      <c r="T775" s="68"/>
      <c r="U775" s="37"/>
      <c r="V775" s="37"/>
      <c r="W775" s="37"/>
      <c r="X775" s="37"/>
      <c r="Y775" s="37"/>
      <c r="Z775" s="37"/>
      <c r="AA775" s="37"/>
      <c r="AB775" s="37"/>
      <c r="AC775" s="37"/>
      <c r="AD775" s="37"/>
      <c r="AE775" s="37"/>
      <c r="AT775" s="20" t="s">
        <v>143</v>
      </c>
      <c r="AU775" s="20" t="s">
        <v>83</v>
      </c>
    </row>
    <row r="776" spans="1:65" s="2" customFormat="1" ht="11.25">
      <c r="A776" s="37"/>
      <c r="B776" s="38"/>
      <c r="C776" s="39"/>
      <c r="D776" s="194" t="s">
        <v>145</v>
      </c>
      <c r="E776" s="39"/>
      <c r="F776" s="195" t="s">
        <v>1068</v>
      </c>
      <c r="G776" s="39"/>
      <c r="H776" s="39"/>
      <c r="I776" s="191"/>
      <c r="J776" s="39"/>
      <c r="K776" s="39"/>
      <c r="L776" s="42"/>
      <c r="M776" s="192"/>
      <c r="N776" s="193"/>
      <c r="O776" s="67"/>
      <c r="P776" s="67"/>
      <c r="Q776" s="67"/>
      <c r="R776" s="67"/>
      <c r="S776" s="67"/>
      <c r="T776" s="68"/>
      <c r="U776" s="37"/>
      <c r="V776" s="37"/>
      <c r="W776" s="37"/>
      <c r="X776" s="37"/>
      <c r="Y776" s="37"/>
      <c r="Z776" s="37"/>
      <c r="AA776" s="37"/>
      <c r="AB776" s="37"/>
      <c r="AC776" s="37"/>
      <c r="AD776" s="37"/>
      <c r="AE776" s="37"/>
      <c r="AT776" s="20" t="s">
        <v>145</v>
      </c>
      <c r="AU776" s="20" t="s">
        <v>83</v>
      </c>
    </row>
    <row r="777" spans="1:65" s="2" customFormat="1" ht="19.5">
      <c r="A777" s="37"/>
      <c r="B777" s="38"/>
      <c r="C777" s="39"/>
      <c r="D777" s="189" t="s">
        <v>203</v>
      </c>
      <c r="E777" s="39"/>
      <c r="F777" s="228" t="s">
        <v>204</v>
      </c>
      <c r="G777" s="39"/>
      <c r="H777" s="39"/>
      <c r="I777" s="191"/>
      <c r="J777" s="39"/>
      <c r="K777" s="39"/>
      <c r="L777" s="42"/>
      <c r="M777" s="192"/>
      <c r="N777" s="193"/>
      <c r="O777" s="67"/>
      <c r="P777" s="67"/>
      <c r="Q777" s="67"/>
      <c r="R777" s="67"/>
      <c r="S777" s="67"/>
      <c r="T777" s="68"/>
      <c r="U777" s="37"/>
      <c r="V777" s="37"/>
      <c r="W777" s="37"/>
      <c r="X777" s="37"/>
      <c r="Y777" s="37"/>
      <c r="Z777" s="37"/>
      <c r="AA777" s="37"/>
      <c r="AB777" s="37"/>
      <c r="AC777" s="37"/>
      <c r="AD777" s="37"/>
      <c r="AE777" s="37"/>
      <c r="AT777" s="20" t="s">
        <v>203</v>
      </c>
      <c r="AU777" s="20" t="s">
        <v>83</v>
      </c>
    </row>
    <row r="778" spans="1:65" s="13" customFormat="1" ht="11.25">
      <c r="B778" s="196"/>
      <c r="C778" s="197"/>
      <c r="D778" s="189" t="s">
        <v>147</v>
      </c>
      <c r="E778" s="198" t="s">
        <v>28</v>
      </c>
      <c r="F778" s="199" t="s">
        <v>1069</v>
      </c>
      <c r="G778" s="197"/>
      <c r="H778" s="200">
        <v>657</v>
      </c>
      <c r="I778" s="201"/>
      <c r="J778" s="197"/>
      <c r="K778" s="197"/>
      <c r="L778" s="202"/>
      <c r="M778" s="203"/>
      <c r="N778" s="204"/>
      <c r="O778" s="204"/>
      <c r="P778" s="204"/>
      <c r="Q778" s="204"/>
      <c r="R778" s="204"/>
      <c r="S778" s="204"/>
      <c r="T778" s="205"/>
      <c r="AT778" s="206" t="s">
        <v>147</v>
      </c>
      <c r="AU778" s="206" t="s">
        <v>83</v>
      </c>
      <c r="AV778" s="13" t="s">
        <v>83</v>
      </c>
      <c r="AW778" s="13" t="s">
        <v>35</v>
      </c>
      <c r="AX778" s="13" t="s">
        <v>73</v>
      </c>
      <c r="AY778" s="206" t="s">
        <v>134</v>
      </c>
    </row>
    <row r="779" spans="1:65" s="14" customFormat="1" ht="11.25">
      <c r="B779" s="207"/>
      <c r="C779" s="208"/>
      <c r="D779" s="189" t="s">
        <v>147</v>
      </c>
      <c r="E779" s="209" t="s">
        <v>28</v>
      </c>
      <c r="F779" s="210" t="s">
        <v>149</v>
      </c>
      <c r="G779" s="208"/>
      <c r="H779" s="211">
        <v>657</v>
      </c>
      <c r="I779" s="212"/>
      <c r="J779" s="208"/>
      <c r="K779" s="208"/>
      <c r="L779" s="213"/>
      <c r="M779" s="214"/>
      <c r="N779" s="215"/>
      <c r="O779" s="215"/>
      <c r="P779" s="215"/>
      <c r="Q779" s="215"/>
      <c r="R779" s="215"/>
      <c r="S779" s="215"/>
      <c r="T779" s="216"/>
      <c r="AT779" s="217" t="s">
        <v>147</v>
      </c>
      <c r="AU779" s="217" t="s">
        <v>83</v>
      </c>
      <c r="AV779" s="14" t="s">
        <v>141</v>
      </c>
      <c r="AW779" s="14" t="s">
        <v>35</v>
      </c>
      <c r="AX779" s="14" t="s">
        <v>81</v>
      </c>
      <c r="AY779" s="217" t="s">
        <v>134</v>
      </c>
    </row>
    <row r="780" spans="1:65" s="2" customFormat="1" ht="24.2" customHeight="1">
      <c r="A780" s="37"/>
      <c r="B780" s="38"/>
      <c r="C780" s="176">
        <v>147</v>
      </c>
      <c r="D780" s="176" t="s">
        <v>136</v>
      </c>
      <c r="E780" s="177" t="s">
        <v>1070</v>
      </c>
      <c r="F780" s="178" t="s">
        <v>1071</v>
      </c>
      <c r="G780" s="179" t="s">
        <v>217</v>
      </c>
      <c r="H780" s="180">
        <v>131.4</v>
      </c>
      <c r="I780" s="181"/>
      <c r="J780" s="182">
        <f>ROUND(I780*H780,2)</f>
        <v>0</v>
      </c>
      <c r="K780" s="178" t="s">
        <v>140</v>
      </c>
      <c r="L780" s="42"/>
      <c r="M780" s="183" t="s">
        <v>28</v>
      </c>
      <c r="N780" s="184" t="s">
        <v>44</v>
      </c>
      <c r="O780" s="67"/>
      <c r="P780" s="185">
        <f>O780*H780</f>
        <v>0</v>
      </c>
      <c r="Q780" s="185">
        <v>0</v>
      </c>
      <c r="R780" s="185">
        <f>Q780*H780</f>
        <v>0</v>
      </c>
      <c r="S780" s="185">
        <v>0</v>
      </c>
      <c r="T780" s="186">
        <f>S780*H780</f>
        <v>0</v>
      </c>
      <c r="U780" s="37"/>
      <c r="V780" s="37"/>
      <c r="W780" s="37"/>
      <c r="X780" s="37"/>
      <c r="Y780" s="37"/>
      <c r="Z780" s="37"/>
      <c r="AA780" s="37"/>
      <c r="AB780" s="37"/>
      <c r="AC780" s="37"/>
      <c r="AD780" s="37"/>
      <c r="AE780" s="37"/>
      <c r="AR780" s="187" t="s">
        <v>534</v>
      </c>
      <c r="AT780" s="187" t="s">
        <v>136</v>
      </c>
      <c r="AU780" s="187" t="s">
        <v>83</v>
      </c>
      <c r="AY780" s="20" t="s">
        <v>134</v>
      </c>
      <c r="BE780" s="188">
        <f>IF(N780="základní",J780,0)</f>
        <v>0</v>
      </c>
      <c r="BF780" s="188">
        <f>IF(N780="snížená",J780,0)</f>
        <v>0</v>
      </c>
      <c r="BG780" s="188">
        <f>IF(N780="zákl. přenesená",J780,0)</f>
        <v>0</v>
      </c>
      <c r="BH780" s="188">
        <f>IF(N780="sníž. přenesená",J780,0)</f>
        <v>0</v>
      </c>
      <c r="BI780" s="188">
        <f>IF(N780="nulová",J780,0)</f>
        <v>0</v>
      </c>
      <c r="BJ780" s="20" t="s">
        <v>81</v>
      </c>
      <c r="BK780" s="188">
        <f>ROUND(I780*H780,2)</f>
        <v>0</v>
      </c>
      <c r="BL780" s="20" t="s">
        <v>534</v>
      </c>
      <c r="BM780" s="187" t="s">
        <v>1072</v>
      </c>
    </row>
    <row r="781" spans="1:65" s="2" customFormat="1" ht="19.5">
      <c r="A781" s="37"/>
      <c r="B781" s="38"/>
      <c r="C781" s="39"/>
      <c r="D781" s="189" t="s">
        <v>143</v>
      </c>
      <c r="E781" s="39"/>
      <c r="F781" s="190" t="s">
        <v>1073</v>
      </c>
      <c r="G781" s="39"/>
      <c r="H781" s="39"/>
      <c r="I781" s="191"/>
      <c r="J781" s="39"/>
      <c r="K781" s="39"/>
      <c r="L781" s="42"/>
      <c r="M781" s="192"/>
      <c r="N781" s="193"/>
      <c r="O781" s="67"/>
      <c r="P781" s="67"/>
      <c r="Q781" s="67"/>
      <c r="R781" s="67"/>
      <c r="S781" s="67"/>
      <c r="T781" s="68"/>
      <c r="U781" s="37"/>
      <c r="V781" s="37"/>
      <c r="W781" s="37"/>
      <c r="X781" s="37"/>
      <c r="Y781" s="37"/>
      <c r="Z781" s="37"/>
      <c r="AA781" s="37"/>
      <c r="AB781" s="37"/>
      <c r="AC781" s="37"/>
      <c r="AD781" s="37"/>
      <c r="AE781" s="37"/>
      <c r="AT781" s="20" t="s">
        <v>143</v>
      </c>
      <c r="AU781" s="20" t="s">
        <v>83</v>
      </c>
    </row>
    <row r="782" spans="1:65" s="2" customFormat="1" ht="11.25">
      <c r="A782" s="37"/>
      <c r="B782" s="38"/>
      <c r="C782" s="39"/>
      <c r="D782" s="194" t="s">
        <v>145</v>
      </c>
      <c r="E782" s="39"/>
      <c r="F782" s="195" t="s">
        <v>1074</v>
      </c>
      <c r="G782" s="39"/>
      <c r="H782" s="39"/>
      <c r="I782" s="191"/>
      <c r="J782" s="39"/>
      <c r="K782" s="39"/>
      <c r="L782" s="42"/>
      <c r="M782" s="192"/>
      <c r="N782" s="193"/>
      <c r="O782" s="67"/>
      <c r="P782" s="67"/>
      <c r="Q782" s="67"/>
      <c r="R782" s="67"/>
      <c r="S782" s="67"/>
      <c r="T782" s="68"/>
      <c r="U782" s="37"/>
      <c r="V782" s="37"/>
      <c r="W782" s="37"/>
      <c r="X782" s="37"/>
      <c r="Y782" s="37"/>
      <c r="Z782" s="37"/>
      <c r="AA782" s="37"/>
      <c r="AB782" s="37"/>
      <c r="AC782" s="37"/>
      <c r="AD782" s="37"/>
      <c r="AE782" s="37"/>
      <c r="AT782" s="20" t="s">
        <v>145</v>
      </c>
      <c r="AU782" s="20" t="s">
        <v>83</v>
      </c>
    </row>
    <row r="783" spans="1:65" s="13" customFormat="1" ht="11.25">
      <c r="B783" s="196"/>
      <c r="C783" s="197"/>
      <c r="D783" s="189" t="s">
        <v>147</v>
      </c>
      <c r="E783" s="198" t="s">
        <v>28</v>
      </c>
      <c r="F783" s="199" t="s">
        <v>585</v>
      </c>
      <c r="G783" s="197"/>
      <c r="H783" s="200">
        <v>73</v>
      </c>
      <c r="I783" s="201"/>
      <c r="J783" s="197"/>
      <c r="K783" s="197"/>
      <c r="L783" s="202"/>
      <c r="M783" s="203"/>
      <c r="N783" s="204"/>
      <c r="O783" s="204"/>
      <c r="P783" s="204"/>
      <c r="Q783" s="204"/>
      <c r="R783" s="204"/>
      <c r="S783" s="204"/>
      <c r="T783" s="205"/>
      <c r="AT783" s="206" t="s">
        <v>147</v>
      </c>
      <c r="AU783" s="206" t="s">
        <v>83</v>
      </c>
      <c r="AV783" s="13" t="s">
        <v>83</v>
      </c>
      <c r="AW783" s="13" t="s">
        <v>35</v>
      </c>
      <c r="AX783" s="13" t="s">
        <v>73</v>
      </c>
      <c r="AY783" s="206" t="s">
        <v>134</v>
      </c>
    </row>
    <row r="784" spans="1:65" s="14" customFormat="1" ht="11.25">
      <c r="B784" s="207"/>
      <c r="C784" s="208"/>
      <c r="D784" s="189" t="s">
        <v>147</v>
      </c>
      <c r="E784" s="209" t="s">
        <v>28</v>
      </c>
      <c r="F784" s="210" t="s">
        <v>149</v>
      </c>
      <c r="G784" s="208"/>
      <c r="H784" s="211">
        <v>73</v>
      </c>
      <c r="I784" s="212"/>
      <c r="J784" s="208"/>
      <c r="K784" s="208"/>
      <c r="L784" s="213"/>
      <c r="M784" s="214"/>
      <c r="N784" s="215"/>
      <c r="O784" s="215"/>
      <c r="P784" s="215"/>
      <c r="Q784" s="215"/>
      <c r="R784" s="215"/>
      <c r="S784" s="215"/>
      <c r="T784" s="216"/>
      <c r="AT784" s="217" t="s">
        <v>147</v>
      </c>
      <c r="AU784" s="217" t="s">
        <v>83</v>
      </c>
      <c r="AV784" s="14" t="s">
        <v>141</v>
      </c>
      <c r="AW784" s="14" t="s">
        <v>35</v>
      </c>
      <c r="AX784" s="14" t="s">
        <v>81</v>
      </c>
      <c r="AY784" s="217" t="s">
        <v>134</v>
      </c>
    </row>
    <row r="785" spans="1:65" s="13" customFormat="1" ht="11.25">
      <c r="B785" s="196"/>
      <c r="C785" s="197"/>
      <c r="D785" s="189" t="s">
        <v>147</v>
      </c>
      <c r="E785" s="197"/>
      <c r="F785" s="199" t="s">
        <v>1075</v>
      </c>
      <c r="G785" s="197"/>
      <c r="H785" s="200">
        <v>131.4</v>
      </c>
      <c r="I785" s="201"/>
      <c r="J785" s="197"/>
      <c r="K785" s="197"/>
      <c r="L785" s="202"/>
      <c r="M785" s="203"/>
      <c r="N785" s="204"/>
      <c r="O785" s="204"/>
      <c r="P785" s="204"/>
      <c r="Q785" s="204"/>
      <c r="R785" s="204"/>
      <c r="S785" s="204"/>
      <c r="T785" s="205"/>
      <c r="AT785" s="206" t="s">
        <v>147</v>
      </c>
      <c r="AU785" s="206" t="s">
        <v>83</v>
      </c>
      <c r="AV785" s="13" t="s">
        <v>83</v>
      </c>
      <c r="AW785" s="13" t="s">
        <v>4</v>
      </c>
      <c r="AX785" s="13" t="s">
        <v>81</v>
      </c>
      <c r="AY785" s="206" t="s">
        <v>134</v>
      </c>
    </row>
    <row r="786" spans="1:65" s="2" customFormat="1" ht="24.2" customHeight="1">
      <c r="A786" s="37"/>
      <c r="B786" s="38"/>
      <c r="C786" s="176">
        <v>148</v>
      </c>
      <c r="D786" s="176" t="s">
        <v>136</v>
      </c>
      <c r="E786" s="177" t="s">
        <v>1076</v>
      </c>
      <c r="F786" s="178" t="s">
        <v>1077</v>
      </c>
      <c r="G786" s="179" t="s">
        <v>303</v>
      </c>
      <c r="H786" s="180">
        <v>659.9</v>
      </c>
      <c r="I786" s="181"/>
      <c r="J786" s="182">
        <f>ROUND(I786*H786,2)</f>
        <v>0</v>
      </c>
      <c r="K786" s="178" t="s">
        <v>140</v>
      </c>
      <c r="L786" s="42"/>
      <c r="M786" s="183" t="s">
        <v>28</v>
      </c>
      <c r="N786" s="184" t="s">
        <v>44</v>
      </c>
      <c r="O786" s="67"/>
      <c r="P786" s="185">
        <f>O786*H786</f>
        <v>0</v>
      </c>
      <c r="Q786" s="185">
        <v>0</v>
      </c>
      <c r="R786" s="185">
        <f>Q786*H786</f>
        <v>0</v>
      </c>
      <c r="S786" s="185">
        <v>0</v>
      </c>
      <c r="T786" s="186">
        <f>S786*H786</f>
        <v>0</v>
      </c>
      <c r="U786" s="37"/>
      <c r="V786" s="37"/>
      <c r="W786" s="37"/>
      <c r="X786" s="37"/>
      <c r="Y786" s="37"/>
      <c r="Z786" s="37"/>
      <c r="AA786" s="37"/>
      <c r="AB786" s="37"/>
      <c r="AC786" s="37"/>
      <c r="AD786" s="37"/>
      <c r="AE786" s="37"/>
      <c r="AR786" s="187" t="s">
        <v>534</v>
      </c>
      <c r="AT786" s="187" t="s">
        <v>136</v>
      </c>
      <c r="AU786" s="187" t="s">
        <v>83</v>
      </c>
      <c r="AY786" s="20" t="s">
        <v>134</v>
      </c>
      <c r="BE786" s="188">
        <f>IF(N786="základní",J786,0)</f>
        <v>0</v>
      </c>
      <c r="BF786" s="188">
        <f>IF(N786="snížená",J786,0)</f>
        <v>0</v>
      </c>
      <c r="BG786" s="188">
        <f>IF(N786="zákl. přenesená",J786,0)</f>
        <v>0</v>
      </c>
      <c r="BH786" s="188">
        <f>IF(N786="sníž. přenesená",J786,0)</f>
        <v>0</v>
      </c>
      <c r="BI786" s="188">
        <f>IF(N786="nulová",J786,0)</f>
        <v>0</v>
      </c>
      <c r="BJ786" s="20" t="s">
        <v>81</v>
      </c>
      <c r="BK786" s="188">
        <f>ROUND(I786*H786,2)</f>
        <v>0</v>
      </c>
      <c r="BL786" s="20" t="s">
        <v>534</v>
      </c>
      <c r="BM786" s="187" t="s">
        <v>1078</v>
      </c>
    </row>
    <row r="787" spans="1:65" s="2" customFormat="1" ht="39">
      <c r="A787" s="37"/>
      <c r="B787" s="38"/>
      <c r="C787" s="39"/>
      <c r="D787" s="189" t="s">
        <v>143</v>
      </c>
      <c r="E787" s="39"/>
      <c r="F787" s="190" t="s">
        <v>1079</v>
      </c>
      <c r="G787" s="39"/>
      <c r="H787" s="39"/>
      <c r="I787" s="191"/>
      <c r="J787" s="39"/>
      <c r="K787" s="39"/>
      <c r="L787" s="42"/>
      <c r="M787" s="192"/>
      <c r="N787" s="193"/>
      <c r="O787" s="67"/>
      <c r="P787" s="67"/>
      <c r="Q787" s="67"/>
      <c r="R787" s="67"/>
      <c r="S787" s="67"/>
      <c r="T787" s="68"/>
      <c r="U787" s="37"/>
      <c r="V787" s="37"/>
      <c r="W787" s="37"/>
      <c r="X787" s="37"/>
      <c r="Y787" s="37"/>
      <c r="Z787" s="37"/>
      <c r="AA787" s="37"/>
      <c r="AB787" s="37"/>
      <c r="AC787" s="37"/>
      <c r="AD787" s="37"/>
      <c r="AE787" s="37"/>
      <c r="AT787" s="20" t="s">
        <v>143</v>
      </c>
      <c r="AU787" s="20" t="s">
        <v>83</v>
      </c>
    </row>
    <row r="788" spans="1:65" s="2" customFormat="1" ht="11.25">
      <c r="A788" s="37"/>
      <c r="B788" s="38"/>
      <c r="C788" s="39"/>
      <c r="D788" s="194" t="s">
        <v>145</v>
      </c>
      <c r="E788" s="39"/>
      <c r="F788" s="195" t="s">
        <v>1080</v>
      </c>
      <c r="G788" s="39"/>
      <c r="H788" s="39"/>
      <c r="I788" s="191"/>
      <c r="J788" s="39"/>
      <c r="K788" s="39"/>
      <c r="L788" s="42"/>
      <c r="M788" s="192"/>
      <c r="N788" s="193"/>
      <c r="O788" s="67"/>
      <c r="P788" s="67"/>
      <c r="Q788" s="67"/>
      <c r="R788" s="67"/>
      <c r="S788" s="67"/>
      <c r="T788" s="68"/>
      <c r="U788" s="37"/>
      <c r="V788" s="37"/>
      <c r="W788" s="37"/>
      <c r="X788" s="37"/>
      <c r="Y788" s="37"/>
      <c r="Z788" s="37"/>
      <c r="AA788" s="37"/>
      <c r="AB788" s="37"/>
      <c r="AC788" s="37"/>
      <c r="AD788" s="37"/>
      <c r="AE788" s="37"/>
      <c r="AT788" s="20" t="s">
        <v>145</v>
      </c>
      <c r="AU788" s="20" t="s">
        <v>83</v>
      </c>
    </row>
    <row r="789" spans="1:65" s="13" customFormat="1" ht="11.25">
      <c r="B789" s="196"/>
      <c r="C789" s="197"/>
      <c r="D789" s="189" t="s">
        <v>147</v>
      </c>
      <c r="E789" s="198" t="s">
        <v>28</v>
      </c>
      <c r="F789" s="199" t="s">
        <v>1081</v>
      </c>
      <c r="G789" s="197"/>
      <c r="H789" s="200">
        <v>198</v>
      </c>
      <c r="I789" s="201"/>
      <c r="J789" s="197"/>
      <c r="K789" s="197"/>
      <c r="L789" s="202"/>
      <c r="M789" s="203"/>
      <c r="N789" s="204"/>
      <c r="O789" s="204"/>
      <c r="P789" s="204"/>
      <c r="Q789" s="204"/>
      <c r="R789" s="204"/>
      <c r="S789" s="204"/>
      <c r="T789" s="205"/>
      <c r="AT789" s="206" t="s">
        <v>147</v>
      </c>
      <c r="AU789" s="206" t="s">
        <v>83</v>
      </c>
      <c r="AV789" s="13" t="s">
        <v>83</v>
      </c>
      <c r="AW789" s="13" t="s">
        <v>35</v>
      </c>
      <c r="AX789" s="13" t="s">
        <v>73</v>
      </c>
      <c r="AY789" s="206" t="s">
        <v>134</v>
      </c>
    </row>
    <row r="790" spans="1:65" s="13" customFormat="1" ht="11.25">
      <c r="B790" s="196"/>
      <c r="C790" s="197"/>
      <c r="D790" s="189" t="s">
        <v>147</v>
      </c>
      <c r="E790" s="198" t="s">
        <v>28</v>
      </c>
      <c r="F790" s="199" t="s">
        <v>1045</v>
      </c>
      <c r="G790" s="197"/>
      <c r="H790" s="200">
        <v>461.9</v>
      </c>
      <c r="I790" s="201"/>
      <c r="J790" s="197"/>
      <c r="K790" s="197"/>
      <c r="L790" s="202"/>
      <c r="M790" s="203"/>
      <c r="N790" s="204"/>
      <c r="O790" s="204"/>
      <c r="P790" s="204"/>
      <c r="Q790" s="204"/>
      <c r="R790" s="204"/>
      <c r="S790" s="204"/>
      <c r="T790" s="205"/>
      <c r="AT790" s="206" t="s">
        <v>147</v>
      </c>
      <c r="AU790" s="206" t="s">
        <v>83</v>
      </c>
      <c r="AV790" s="13" t="s">
        <v>83</v>
      </c>
      <c r="AW790" s="13" t="s">
        <v>35</v>
      </c>
      <c r="AX790" s="13" t="s">
        <v>73</v>
      </c>
      <c r="AY790" s="206" t="s">
        <v>134</v>
      </c>
    </row>
    <row r="791" spans="1:65" s="14" customFormat="1" ht="11.25">
      <c r="B791" s="207"/>
      <c r="C791" s="208"/>
      <c r="D791" s="189" t="s">
        <v>147</v>
      </c>
      <c r="E791" s="209" t="s">
        <v>28</v>
      </c>
      <c r="F791" s="210" t="s">
        <v>149</v>
      </c>
      <c r="G791" s="208"/>
      <c r="H791" s="211">
        <v>659.9</v>
      </c>
      <c r="I791" s="212"/>
      <c r="J791" s="208"/>
      <c r="K791" s="208"/>
      <c r="L791" s="213"/>
      <c r="M791" s="214"/>
      <c r="N791" s="215"/>
      <c r="O791" s="215"/>
      <c r="P791" s="215"/>
      <c r="Q791" s="215"/>
      <c r="R791" s="215"/>
      <c r="S791" s="215"/>
      <c r="T791" s="216"/>
      <c r="AT791" s="217" t="s">
        <v>147</v>
      </c>
      <c r="AU791" s="217" t="s">
        <v>83</v>
      </c>
      <c r="AV791" s="14" t="s">
        <v>141</v>
      </c>
      <c r="AW791" s="14" t="s">
        <v>35</v>
      </c>
      <c r="AX791" s="14" t="s">
        <v>81</v>
      </c>
      <c r="AY791" s="217" t="s">
        <v>134</v>
      </c>
    </row>
    <row r="792" spans="1:65" s="2" customFormat="1" ht="24.2" customHeight="1">
      <c r="A792" s="37"/>
      <c r="B792" s="38"/>
      <c r="C792" s="176">
        <v>149</v>
      </c>
      <c r="D792" s="176" t="s">
        <v>136</v>
      </c>
      <c r="E792" s="177" t="s">
        <v>1082</v>
      </c>
      <c r="F792" s="178" t="s">
        <v>1083</v>
      </c>
      <c r="G792" s="179" t="s">
        <v>303</v>
      </c>
      <c r="H792" s="180">
        <v>659.9</v>
      </c>
      <c r="I792" s="181"/>
      <c r="J792" s="182">
        <f>ROUND(I792*H792,2)</f>
        <v>0</v>
      </c>
      <c r="K792" s="178" t="s">
        <v>140</v>
      </c>
      <c r="L792" s="42"/>
      <c r="M792" s="183" t="s">
        <v>28</v>
      </c>
      <c r="N792" s="184" t="s">
        <v>44</v>
      </c>
      <c r="O792" s="67"/>
      <c r="P792" s="185">
        <f>O792*H792</f>
        <v>0</v>
      </c>
      <c r="Q792" s="185">
        <v>0</v>
      </c>
      <c r="R792" s="185">
        <f>Q792*H792</f>
        <v>0</v>
      </c>
      <c r="S792" s="185">
        <v>0</v>
      </c>
      <c r="T792" s="186">
        <f>S792*H792</f>
        <v>0</v>
      </c>
      <c r="U792" s="37"/>
      <c r="V792" s="37"/>
      <c r="W792" s="37"/>
      <c r="X792" s="37"/>
      <c r="Y792" s="37"/>
      <c r="Z792" s="37"/>
      <c r="AA792" s="37"/>
      <c r="AB792" s="37"/>
      <c r="AC792" s="37"/>
      <c r="AD792" s="37"/>
      <c r="AE792" s="37"/>
      <c r="AR792" s="187" t="s">
        <v>534</v>
      </c>
      <c r="AT792" s="187" t="s">
        <v>136</v>
      </c>
      <c r="AU792" s="187" t="s">
        <v>83</v>
      </c>
      <c r="AY792" s="20" t="s">
        <v>134</v>
      </c>
      <c r="BE792" s="188">
        <f>IF(N792="základní",J792,0)</f>
        <v>0</v>
      </c>
      <c r="BF792" s="188">
        <f>IF(N792="snížená",J792,0)</f>
        <v>0</v>
      </c>
      <c r="BG792" s="188">
        <f>IF(N792="zákl. přenesená",J792,0)</f>
        <v>0</v>
      </c>
      <c r="BH792" s="188">
        <f>IF(N792="sníž. přenesená",J792,0)</f>
        <v>0</v>
      </c>
      <c r="BI792" s="188">
        <f>IF(N792="nulová",J792,0)</f>
        <v>0</v>
      </c>
      <c r="BJ792" s="20" t="s">
        <v>81</v>
      </c>
      <c r="BK792" s="188">
        <f>ROUND(I792*H792,2)</f>
        <v>0</v>
      </c>
      <c r="BL792" s="20" t="s">
        <v>534</v>
      </c>
      <c r="BM792" s="187" t="s">
        <v>1084</v>
      </c>
    </row>
    <row r="793" spans="1:65" s="2" customFormat="1" ht="19.5">
      <c r="A793" s="37"/>
      <c r="B793" s="38"/>
      <c r="C793" s="39"/>
      <c r="D793" s="189" t="s">
        <v>143</v>
      </c>
      <c r="E793" s="39"/>
      <c r="F793" s="190" t="s">
        <v>1085</v>
      </c>
      <c r="G793" s="39"/>
      <c r="H793" s="39"/>
      <c r="I793" s="191"/>
      <c r="J793" s="39"/>
      <c r="K793" s="39"/>
      <c r="L793" s="42"/>
      <c r="M793" s="192"/>
      <c r="N793" s="193"/>
      <c r="O793" s="67"/>
      <c r="P793" s="67"/>
      <c r="Q793" s="67"/>
      <c r="R793" s="67"/>
      <c r="S793" s="67"/>
      <c r="T793" s="68"/>
      <c r="U793" s="37"/>
      <c r="V793" s="37"/>
      <c r="W793" s="37"/>
      <c r="X793" s="37"/>
      <c r="Y793" s="37"/>
      <c r="Z793" s="37"/>
      <c r="AA793" s="37"/>
      <c r="AB793" s="37"/>
      <c r="AC793" s="37"/>
      <c r="AD793" s="37"/>
      <c r="AE793" s="37"/>
      <c r="AT793" s="20" t="s">
        <v>143</v>
      </c>
      <c r="AU793" s="20" t="s">
        <v>83</v>
      </c>
    </row>
    <row r="794" spans="1:65" s="2" customFormat="1" ht="11.25">
      <c r="A794" s="37"/>
      <c r="B794" s="38"/>
      <c r="C794" s="39"/>
      <c r="D794" s="194" t="s">
        <v>145</v>
      </c>
      <c r="E794" s="39"/>
      <c r="F794" s="195" t="s">
        <v>1086</v>
      </c>
      <c r="G794" s="39"/>
      <c r="H794" s="39"/>
      <c r="I794" s="191"/>
      <c r="J794" s="39"/>
      <c r="K794" s="39"/>
      <c r="L794" s="42"/>
      <c r="M794" s="192"/>
      <c r="N794" s="193"/>
      <c r="O794" s="67"/>
      <c r="P794" s="67"/>
      <c r="Q794" s="67"/>
      <c r="R794" s="67"/>
      <c r="S794" s="67"/>
      <c r="T794" s="68"/>
      <c r="U794" s="37"/>
      <c r="V794" s="37"/>
      <c r="W794" s="37"/>
      <c r="X794" s="37"/>
      <c r="Y794" s="37"/>
      <c r="Z794" s="37"/>
      <c r="AA794" s="37"/>
      <c r="AB794" s="37"/>
      <c r="AC794" s="37"/>
      <c r="AD794" s="37"/>
      <c r="AE794" s="37"/>
      <c r="AT794" s="20" t="s">
        <v>145</v>
      </c>
      <c r="AU794" s="20" t="s">
        <v>83</v>
      </c>
    </row>
    <row r="795" spans="1:65" s="13" customFormat="1" ht="11.25">
      <c r="B795" s="196"/>
      <c r="C795" s="197"/>
      <c r="D795" s="189" t="s">
        <v>147</v>
      </c>
      <c r="E795" s="198" t="s">
        <v>28</v>
      </c>
      <c r="F795" s="199" t="s">
        <v>1081</v>
      </c>
      <c r="G795" s="197"/>
      <c r="H795" s="200">
        <v>198</v>
      </c>
      <c r="I795" s="201"/>
      <c r="J795" s="197"/>
      <c r="K795" s="197"/>
      <c r="L795" s="202"/>
      <c r="M795" s="203"/>
      <c r="N795" s="204"/>
      <c r="O795" s="204"/>
      <c r="P795" s="204"/>
      <c r="Q795" s="204"/>
      <c r="R795" s="204"/>
      <c r="S795" s="204"/>
      <c r="T795" s="205"/>
      <c r="AT795" s="206" t="s">
        <v>147</v>
      </c>
      <c r="AU795" s="206" t="s">
        <v>83</v>
      </c>
      <c r="AV795" s="13" t="s">
        <v>83</v>
      </c>
      <c r="AW795" s="13" t="s">
        <v>35</v>
      </c>
      <c r="AX795" s="13" t="s">
        <v>73</v>
      </c>
      <c r="AY795" s="206" t="s">
        <v>134</v>
      </c>
    </row>
    <row r="796" spans="1:65" s="13" customFormat="1" ht="11.25">
      <c r="B796" s="196"/>
      <c r="C796" s="197"/>
      <c r="D796" s="189" t="s">
        <v>147</v>
      </c>
      <c r="E796" s="198" t="s">
        <v>28</v>
      </c>
      <c r="F796" s="199" t="s">
        <v>1045</v>
      </c>
      <c r="G796" s="197"/>
      <c r="H796" s="200">
        <v>461.9</v>
      </c>
      <c r="I796" s="201"/>
      <c r="J796" s="197"/>
      <c r="K796" s="197"/>
      <c r="L796" s="202"/>
      <c r="M796" s="203"/>
      <c r="N796" s="204"/>
      <c r="O796" s="204"/>
      <c r="P796" s="204"/>
      <c r="Q796" s="204"/>
      <c r="R796" s="204"/>
      <c r="S796" s="204"/>
      <c r="T796" s="205"/>
      <c r="AT796" s="206" t="s">
        <v>147</v>
      </c>
      <c r="AU796" s="206" t="s">
        <v>83</v>
      </c>
      <c r="AV796" s="13" t="s">
        <v>83</v>
      </c>
      <c r="AW796" s="13" t="s">
        <v>35</v>
      </c>
      <c r="AX796" s="13" t="s">
        <v>73</v>
      </c>
      <c r="AY796" s="206" t="s">
        <v>134</v>
      </c>
    </row>
    <row r="797" spans="1:65" s="14" customFormat="1" ht="11.25">
      <c r="B797" s="207"/>
      <c r="C797" s="208"/>
      <c r="D797" s="189" t="s">
        <v>147</v>
      </c>
      <c r="E797" s="209" t="s">
        <v>28</v>
      </c>
      <c r="F797" s="210" t="s">
        <v>149</v>
      </c>
      <c r="G797" s="208"/>
      <c r="H797" s="211">
        <v>659.9</v>
      </c>
      <c r="I797" s="212"/>
      <c r="J797" s="208"/>
      <c r="K797" s="208"/>
      <c r="L797" s="213"/>
      <c r="M797" s="214"/>
      <c r="N797" s="215"/>
      <c r="O797" s="215"/>
      <c r="P797" s="215"/>
      <c r="Q797" s="215"/>
      <c r="R797" s="215"/>
      <c r="S797" s="215"/>
      <c r="T797" s="216"/>
      <c r="AT797" s="217" t="s">
        <v>147</v>
      </c>
      <c r="AU797" s="217" t="s">
        <v>83</v>
      </c>
      <c r="AV797" s="14" t="s">
        <v>141</v>
      </c>
      <c r="AW797" s="14" t="s">
        <v>35</v>
      </c>
      <c r="AX797" s="14" t="s">
        <v>81</v>
      </c>
      <c r="AY797" s="217" t="s">
        <v>134</v>
      </c>
    </row>
    <row r="798" spans="1:65" s="2" customFormat="1" ht="21.75" customHeight="1">
      <c r="A798" s="37"/>
      <c r="B798" s="38"/>
      <c r="C798" s="176">
        <v>150</v>
      </c>
      <c r="D798" s="176" t="s">
        <v>136</v>
      </c>
      <c r="E798" s="177" t="s">
        <v>1087</v>
      </c>
      <c r="F798" s="178" t="s">
        <v>1088</v>
      </c>
      <c r="G798" s="179" t="s">
        <v>303</v>
      </c>
      <c r="H798" s="180">
        <v>659.9</v>
      </c>
      <c r="I798" s="181"/>
      <c r="J798" s="182">
        <f>ROUND(I798*H798,2)</f>
        <v>0</v>
      </c>
      <c r="K798" s="178" t="s">
        <v>140</v>
      </c>
      <c r="L798" s="42"/>
      <c r="M798" s="183" t="s">
        <v>28</v>
      </c>
      <c r="N798" s="184" t="s">
        <v>44</v>
      </c>
      <c r="O798" s="67"/>
      <c r="P798" s="185">
        <f>O798*H798</f>
        <v>0</v>
      </c>
      <c r="Q798" s="185">
        <v>9.0000000000000006E-5</v>
      </c>
      <c r="R798" s="185">
        <f>Q798*H798</f>
        <v>5.9390999999999999E-2</v>
      </c>
      <c r="S798" s="185">
        <v>0</v>
      </c>
      <c r="T798" s="186">
        <f>S798*H798</f>
        <v>0</v>
      </c>
      <c r="U798" s="37"/>
      <c r="V798" s="37"/>
      <c r="W798" s="37"/>
      <c r="X798" s="37"/>
      <c r="Y798" s="37"/>
      <c r="Z798" s="37"/>
      <c r="AA798" s="37"/>
      <c r="AB798" s="37"/>
      <c r="AC798" s="37"/>
      <c r="AD798" s="37"/>
      <c r="AE798" s="37"/>
      <c r="AR798" s="187" t="s">
        <v>534</v>
      </c>
      <c r="AT798" s="187" t="s">
        <v>136</v>
      </c>
      <c r="AU798" s="187" t="s">
        <v>83</v>
      </c>
      <c r="AY798" s="20" t="s">
        <v>134</v>
      </c>
      <c r="BE798" s="188">
        <f>IF(N798="základní",J798,0)</f>
        <v>0</v>
      </c>
      <c r="BF798" s="188">
        <f>IF(N798="snížená",J798,0)</f>
        <v>0</v>
      </c>
      <c r="BG798" s="188">
        <f>IF(N798="zákl. přenesená",J798,0)</f>
        <v>0</v>
      </c>
      <c r="BH798" s="188">
        <f>IF(N798="sníž. přenesená",J798,0)</f>
        <v>0</v>
      </c>
      <c r="BI798" s="188">
        <f>IF(N798="nulová",J798,0)</f>
        <v>0</v>
      </c>
      <c r="BJ798" s="20" t="s">
        <v>81</v>
      </c>
      <c r="BK798" s="188">
        <f>ROUND(I798*H798,2)</f>
        <v>0</v>
      </c>
      <c r="BL798" s="20" t="s">
        <v>534</v>
      </c>
      <c r="BM798" s="187" t="s">
        <v>1089</v>
      </c>
    </row>
    <row r="799" spans="1:65" s="2" customFormat="1" ht="19.5">
      <c r="A799" s="37"/>
      <c r="B799" s="38"/>
      <c r="C799" s="39"/>
      <c r="D799" s="189" t="s">
        <v>143</v>
      </c>
      <c r="E799" s="39"/>
      <c r="F799" s="190" t="s">
        <v>1090</v>
      </c>
      <c r="G799" s="39"/>
      <c r="H799" s="39"/>
      <c r="I799" s="191"/>
      <c r="J799" s="39"/>
      <c r="K799" s="39"/>
      <c r="L799" s="42"/>
      <c r="M799" s="192"/>
      <c r="N799" s="193"/>
      <c r="O799" s="67"/>
      <c r="P799" s="67"/>
      <c r="Q799" s="67"/>
      <c r="R799" s="67"/>
      <c r="S799" s="67"/>
      <c r="T799" s="68"/>
      <c r="U799" s="37"/>
      <c r="V799" s="37"/>
      <c r="W799" s="37"/>
      <c r="X799" s="37"/>
      <c r="Y799" s="37"/>
      <c r="Z799" s="37"/>
      <c r="AA799" s="37"/>
      <c r="AB799" s="37"/>
      <c r="AC799" s="37"/>
      <c r="AD799" s="37"/>
      <c r="AE799" s="37"/>
      <c r="AT799" s="20" t="s">
        <v>143</v>
      </c>
      <c r="AU799" s="20" t="s">
        <v>83</v>
      </c>
    </row>
    <row r="800" spans="1:65" s="2" customFormat="1" ht="11.25">
      <c r="A800" s="37"/>
      <c r="B800" s="38"/>
      <c r="C800" s="39"/>
      <c r="D800" s="194" t="s">
        <v>145</v>
      </c>
      <c r="E800" s="39"/>
      <c r="F800" s="195" t="s">
        <v>1091</v>
      </c>
      <c r="G800" s="39"/>
      <c r="H800" s="39"/>
      <c r="I800" s="191"/>
      <c r="J800" s="39"/>
      <c r="K800" s="39"/>
      <c r="L800" s="42"/>
      <c r="M800" s="192"/>
      <c r="N800" s="193"/>
      <c r="O800" s="67"/>
      <c r="P800" s="67"/>
      <c r="Q800" s="67"/>
      <c r="R800" s="67"/>
      <c r="S800" s="67"/>
      <c r="T800" s="68"/>
      <c r="U800" s="37"/>
      <c r="V800" s="37"/>
      <c r="W800" s="37"/>
      <c r="X800" s="37"/>
      <c r="Y800" s="37"/>
      <c r="Z800" s="37"/>
      <c r="AA800" s="37"/>
      <c r="AB800" s="37"/>
      <c r="AC800" s="37"/>
      <c r="AD800" s="37"/>
      <c r="AE800" s="37"/>
      <c r="AT800" s="20" t="s">
        <v>145</v>
      </c>
      <c r="AU800" s="20" t="s">
        <v>83</v>
      </c>
    </row>
    <row r="801" spans="1:65" s="13" customFormat="1" ht="11.25">
      <c r="B801" s="196"/>
      <c r="C801" s="197"/>
      <c r="D801" s="189" t="s">
        <v>147</v>
      </c>
      <c r="E801" s="198" t="s">
        <v>28</v>
      </c>
      <c r="F801" s="199" t="s">
        <v>1081</v>
      </c>
      <c r="G801" s="197"/>
      <c r="H801" s="200">
        <v>198</v>
      </c>
      <c r="I801" s="201"/>
      <c r="J801" s="197"/>
      <c r="K801" s="197"/>
      <c r="L801" s="202"/>
      <c r="M801" s="203"/>
      <c r="N801" s="204"/>
      <c r="O801" s="204"/>
      <c r="P801" s="204"/>
      <c r="Q801" s="204"/>
      <c r="R801" s="204"/>
      <c r="S801" s="204"/>
      <c r="T801" s="205"/>
      <c r="AT801" s="206" t="s">
        <v>147</v>
      </c>
      <c r="AU801" s="206" t="s">
        <v>83</v>
      </c>
      <c r="AV801" s="13" t="s">
        <v>83</v>
      </c>
      <c r="AW801" s="13" t="s">
        <v>35</v>
      </c>
      <c r="AX801" s="13" t="s">
        <v>73</v>
      </c>
      <c r="AY801" s="206" t="s">
        <v>134</v>
      </c>
    </row>
    <row r="802" spans="1:65" s="13" customFormat="1" ht="11.25">
      <c r="B802" s="196"/>
      <c r="C802" s="197"/>
      <c r="D802" s="189" t="s">
        <v>147</v>
      </c>
      <c r="E802" s="198" t="s">
        <v>28</v>
      </c>
      <c r="F802" s="199" t="s">
        <v>1045</v>
      </c>
      <c r="G802" s="197"/>
      <c r="H802" s="200">
        <v>461.9</v>
      </c>
      <c r="I802" s="201"/>
      <c r="J802" s="197"/>
      <c r="K802" s="197"/>
      <c r="L802" s="202"/>
      <c r="M802" s="203"/>
      <c r="N802" s="204"/>
      <c r="O802" s="204"/>
      <c r="P802" s="204"/>
      <c r="Q802" s="204"/>
      <c r="R802" s="204"/>
      <c r="S802" s="204"/>
      <c r="T802" s="205"/>
      <c r="AT802" s="206" t="s">
        <v>147</v>
      </c>
      <c r="AU802" s="206" t="s">
        <v>83</v>
      </c>
      <c r="AV802" s="13" t="s">
        <v>83</v>
      </c>
      <c r="AW802" s="13" t="s">
        <v>35</v>
      </c>
      <c r="AX802" s="13" t="s">
        <v>73</v>
      </c>
      <c r="AY802" s="206" t="s">
        <v>134</v>
      </c>
    </row>
    <row r="803" spans="1:65" s="14" customFormat="1" ht="11.25">
      <c r="B803" s="207"/>
      <c r="C803" s="208"/>
      <c r="D803" s="189" t="s">
        <v>147</v>
      </c>
      <c r="E803" s="209" t="s">
        <v>28</v>
      </c>
      <c r="F803" s="210" t="s">
        <v>149</v>
      </c>
      <c r="G803" s="208"/>
      <c r="H803" s="211">
        <v>659.9</v>
      </c>
      <c r="I803" s="212"/>
      <c r="J803" s="208"/>
      <c r="K803" s="208"/>
      <c r="L803" s="213"/>
      <c r="M803" s="214"/>
      <c r="N803" s="215"/>
      <c r="O803" s="215"/>
      <c r="P803" s="215"/>
      <c r="Q803" s="215"/>
      <c r="R803" s="215"/>
      <c r="S803" s="215"/>
      <c r="T803" s="216"/>
      <c r="AT803" s="217" t="s">
        <v>147</v>
      </c>
      <c r="AU803" s="217" t="s">
        <v>83</v>
      </c>
      <c r="AV803" s="14" t="s">
        <v>141</v>
      </c>
      <c r="AW803" s="14" t="s">
        <v>35</v>
      </c>
      <c r="AX803" s="14" t="s">
        <v>81</v>
      </c>
      <c r="AY803" s="217" t="s">
        <v>134</v>
      </c>
    </row>
    <row r="804" spans="1:65" s="2" customFormat="1" ht="24.2" customHeight="1">
      <c r="A804" s="37"/>
      <c r="B804" s="38"/>
      <c r="C804" s="176">
        <v>151</v>
      </c>
      <c r="D804" s="176" t="s">
        <v>136</v>
      </c>
      <c r="E804" s="177" t="s">
        <v>1092</v>
      </c>
      <c r="F804" s="178" t="s">
        <v>1093</v>
      </c>
      <c r="G804" s="179" t="s">
        <v>303</v>
      </c>
      <c r="H804" s="180">
        <v>166</v>
      </c>
      <c r="I804" s="181"/>
      <c r="J804" s="182">
        <f>ROUND(I804*H804,2)</f>
        <v>0</v>
      </c>
      <c r="K804" s="178" t="s">
        <v>140</v>
      </c>
      <c r="L804" s="42"/>
      <c r="M804" s="183" t="s">
        <v>28</v>
      </c>
      <c r="N804" s="184" t="s">
        <v>44</v>
      </c>
      <c r="O804" s="67"/>
      <c r="P804" s="185">
        <f>O804*H804</f>
        <v>0</v>
      </c>
      <c r="Q804" s="185">
        <v>0</v>
      </c>
      <c r="R804" s="185">
        <f>Q804*H804</f>
        <v>0</v>
      </c>
      <c r="S804" s="185">
        <v>0</v>
      </c>
      <c r="T804" s="186">
        <f>S804*H804</f>
        <v>0</v>
      </c>
      <c r="U804" s="37"/>
      <c r="V804" s="37"/>
      <c r="W804" s="37"/>
      <c r="X804" s="37"/>
      <c r="Y804" s="37"/>
      <c r="Z804" s="37"/>
      <c r="AA804" s="37"/>
      <c r="AB804" s="37"/>
      <c r="AC804" s="37"/>
      <c r="AD804" s="37"/>
      <c r="AE804" s="37"/>
      <c r="AR804" s="187" t="s">
        <v>534</v>
      </c>
      <c r="AT804" s="187" t="s">
        <v>136</v>
      </c>
      <c r="AU804" s="187" t="s">
        <v>83</v>
      </c>
      <c r="AY804" s="20" t="s">
        <v>134</v>
      </c>
      <c r="BE804" s="188">
        <f>IF(N804="základní",J804,0)</f>
        <v>0</v>
      </c>
      <c r="BF804" s="188">
        <f>IF(N804="snížená",J804,0)</f>
        <v>0</v>
      </c>
      <c r="BG804" s="188">
        <f>IF(N804="zákl. přenesená",J804,0)</f>
        <v>0</v>
      </c>
      <c r="BH804" s="188">
        <f>IF(N804="sníž. přenesená",J804,0)</f>
        <v>0</v>
      </c>
      <c r="BI804" s="188">
        <f>IF(N804="nulová",J804,0)</f>
        <v>0</v>
      </c>
      <c r="BJ804" s="20" t="s">
        <v>81</v>
      </c>
      <c r="BK804" s="188">
        <f>ROUND(I804*H804,2)</f>
        <v>0</v>
      </c>
      <c r="BL804" s="20" t="s">
        <v>534</v>
      </c>
      <c r="BM804" s="187" t="s">
        <v>1094</v>
      </c>
    </row>
    <row r="805" spans="1:65" s="2" customFormat="1" ht="19.5">
      <c r="A805" s="37"/>
      <c r="B805" s="38"/>
      <c r="C805" s="39"/>
      <c r="D805" s="189" t="s">
        <v>143</v>
      </c>
      <c r="E805" s="39"/>
      <c r="F805" s="190" t="s">
        <v>1095</v>
      </c>
      <c r="G805" s="39"/>
      <c r="H805" s="39"/>
      <c r="I805" s="191"/>
      <c r="J805" s="39"/>
      <c r="K805" s="39"/>
      <c r="L805" s="42"/>
      <c r="M805" s="192"/>
      <c r="N805" s="193"/>
      <c r="O805" s="67"/>
      <c r="P805" s="67"/>
      <c r="Q805" s="67"/>
      <c r="R805" s="67"/>
      <c r="S805" s="67"/>
      <c r="T805" s="68"/>
      <c r="U805" s="37"/>
      <c r="V805" s="37"/>
      <c r="W805" s="37"/>
      <c r="X805" s="37"/>
      <c r="Y805" s="37"/>
      <c r="Z805" s="37"/>
      <c r="AA805" s="37"/>
      <c r="AB805" s="37"/>
      <c r="AC805" s="37"/>
      <c r="AD805" s="37"/>
      <c r="AE805" s="37"/>
      <c r="AT805" s="20" t="s">
        <v>143</v>
      </c>
      <c r="AU805" s="20" t="s">
        <v>83</v>
      </c>
    </row>
    <row r="806" spans="1:65" s="2" customFormat="1" ht="11.25">
      <c r="A806" s="37"/>
      <c r="B806" s="38"/>
      <c r="C806" s="39"/>
      <c r="D806" s="194" t="s">
        <v>145</v>
      </c>
      <c r="E806" s="39"/>
      <c r="F806" s="195" t="s">
        <v>1096</v>
      </c>
      <c r="G806" s="39"/>
      <c r="H806" s="39"/>
      <c r="I806" s="191"/>
      <c r="J806" s="39"/>
      <c r="K806" s="39"/>
      <c r="L806" s="42"/>
      <c r="M806" s="192"/>
      <c r="N806" s="193"/>
      <c r="O806" s="67"/>
      <c r="P806" s="67"/>
      <c r="Q806" s="67"/>
      <c r="R806" s="67"/>
      <c r="S806" s="67"/>
      <c r="T806" s="68"/>
      <c r="U806" s="37"/>
      <c r="V806" s="37"/>
      <c r="W806" s="37"/>
      <c r="X806" s="37"/>
      <c r="Y806" s="37"/>
      <c r="Z806" s="37"/>
      <c r="AA806" s="37"/>
      <c r="AB806" s="37"/>
      <c r="AC806" s="37"/>
      <c r="AD806" s="37"/>
      <c r="AE806" s="37"/>
      <c r="AT806" s="20" t="s">
        <v>145</v>
      </c>
      <c r="AU806" s="20" t="s">
        <v>83</v>
      </c>
    </row>
    <row r="807" spans="1:65" s="13" customFormat="1" ht="11.25">
      <c r="B807" s="196"/>
      <c r="C807" s="197"/>
      <c r="D807" s="189" t="s">
        <v>147</v>
      </c>
      <c r="E807" s="198" t="s">
        <v>28</v>
      </c>
      <c r="F807" s="199" t="s">
        <v>1097</v>
      </c>
      <c r="G807" s="197"/>
      <c r="H807" s="200">
        <v>166</v>
      </c>
      <c r="I807" s="201"/>
      <c r="J807" s="197"/>
      <c r="K807" s="197"/>
      <c r="L807" s="202"/>
      <c r="M807" s="203"/>
      <c r="N807" s="204"/>
      <c r="O807" s="204"/>
      <c r="P807" s="204"/>
      <c r="Q807" s="204"/>
      <c r="R807" s="204"/>
      <c r="S807" s="204"/>
      <c r="T807" s="205"/>
      <c r="AT807" s="206" t="s">
        <v>147</v>
      </c>
      <c r="AU807" s="206" t="s">
        <v>83</v>
      </c>
      <c r="AV807" s="13" t="s">
        <v>83</v>
      </c>
      <c r="AW807" s="13" t="s">
        <v>35</v>
      </c>
      <c r="AX807" s="13" t="s">
        <v>73</v>
      </c>
      <c r="AY807" s="206" t="s">
        <v>134</v>
      </c>
    </row>
    <row r="808" spans="1:65" s="14" customFormat="1" ht="11.25">
      <c r="B808" s="207"/>
      <c r="C808" s="208"/>
      <c r="D808" s="189" t="s">
        <v>147</v>
      </c>
      <c r="E808" s="209" t="s">
        <v>28</v>
      </c>
      <c r="F808" s="210" t="s">
        <v>149</v>
      </c>
      <c r="G808" s="208"/>
      <c r="H808" s="211">
        <v>166</v>
      </c>
      <c r="I808" s="212"/>
      <c r="J808" s="208"/>
      <c r="K808" s="208"/>
      <c r="L808" s="213"/>
      <c r="M808" s="214"/>
      <c r="N808" s="215"/>
      <c r="O808" s="215"/>
      <c r="P808" s="215"/>
      <c r="Q808" s="215"/>
      <c r="R808" s="215"/>
      <c r="S808" s="215"/>
      <c r="T808" s="216"/>
      <c r="AT808" s="217" t="s">
        <v>147</v>
      </c>
      <c r="AU808" s="217" t="s">
        <v>83</v>
      </c>
      <c r="AV808" s="14" t="s">
        <v>141</v>
      </c>
      <c r="AW808" s="14" t="s">
        <v>35</v>
      </c>
      <c r="AX808" s="14" t="s">
        <v>81</v>
      </c>
      <c r="AY808" s="217" t="s">
        <v>134</v>
      </c>
    </row>
    <row r="809" spans="1:65" s="2" customFormat="1" ht="24.2" customHeight="1">
      <c r="A809" s="37"/>
      <c r="B809" s="38"/>
      <c r="C809" s="240">
        <v>152</v>
      </c>
      <c r="D809" s="240" t="s">
        <v>234</v>
      </c>
      <c r="E809" s="241" t="s">
        <v>1098</v>
      </c>
      <c r="F809" s="242" t="s">
        <v>1099</v>
      </c>
      <c r="G809" s="243" t="s">
        <v>303</v>
      </c>
      <c r="H809" s="244">
        <v>174.3</v>
      </c>
      <c r="I809" s="245"/>
      <c r="J809" s="246">
        <f>ROUND(I809*H809,2)</f>
        <v>0</v>
      </c>
      <c r="K809" s="242" t="s">
        <v>140</v>
      </c>
      <c r="L809" s="247"/>
      <c r="M809" s="248" t="s">
        <v>28</v>
      </c>
      <c r="N809" s="249" t="s">
        <v>44</v>
      </c>
      <c r="O809" s="67"/>
      <c r="P809" s="185">
        <f>O809*H809</f>
        <v>0</v>
      </c>
      <c r="Q809" s="185">
        <v>7.7999999999999999E-4</v>
      </c>
      <c r="R809" s="185">
        <f>Q809*H809</f>
        <v>0.13595400000000002</v>
      </c>
      <c r="S809" s="185">
        <v>0</v>
      </c>
      <c r="T809" s="186">
        <f>S809*H809</f>
        <v>0</v>
      </c>
      <c r="U809" s="37"/>
      <c r="V809" s="37"/>
      <c r="W809" s="37"/>
      <c r="X809" s="37"/>
      <c r="Y809" s="37"/>
      <c r="Z809" s="37"/>
      <c r="AA809" s="37"/>
      <c r="AB809" s="37"/>
      <c r="AC809" s="37"/>
      <c r="AD809" s="37"/>
      <c r="AE809" s="37"/>
      <c r="AR809" s="187" t="s">
        <v>886</v>
      </c>
      <c r="AT809" s="187" t="s">
        <v>234</v>
      </c>
      <c r="AU809" s="187" t="s">
        <v>83</v>
      </c>
      <c r="AY809" s="20" t="s">
        <v>134</v>
      </c>
      <c r="BE809" s="188">
        <f>IF(N809="základní",J809,0)</f>
        <v>0</v>
      </c>
      <c r="BF809" s="188">
        <f>IF(N809="snížená",J809,0)</f>
        <v>0</v>
      </c>
      <c r="BG809" s="188">
        <f>IF(N809="zákl. přenesená",J809,0)</f>
        <v>0</v>
      </c>
      <c r="BH809" s="188">
        <f>IF(N809="sníž. přenesená",J809,0)</f>
        <v>0</v>
      </c>
      <c r="BI809" s="188">
        <f>IF(N809="nulová",J809,0)</f>
        <v>0</v>
      </c>
      <c r="BJ809" s="20" t="s">
        <v>81</v>
      </c>
      <c r="BK809" s="188">
        <f>ROUND(I809*H809,2)</f>
        <v>0</v>
      </c>
      <c r="BL809" s="20" t="s">
        <v>886</v>
      </c>
      <c r="BM809" s="187" t="s">
        <v>1100</v>
      </c>
    </row>
    <row r="810" spans="1:65" s="2" customFormat="1" ht="11.25">
      <c r="A810" s="37"/>
      <c r="B810" s="38"/>
      <c r="C810" s="39"/>
      <c r="D810" s="189" t="s">
        <v>143</v>
      </c>
      <c r="E810" s="39"/>
      <c r="F810" s="190" t="s">
        <v>1099</v>
      </c>
      <c r="G810" s="39"/>
      <c r="H810" s="39"/>
      <c r="I810" s="191"/>
      <c r="J810" s="39"/>
      <c r="K810" s="39"/>
      <c r="L810" s="42"/>
      <c r="M810" s="192"/>
      <c r="N810" s="193"/>
      <c r="O810" s="67"/>
      <c r="P810" s="67"/>
      <c r="Q810" s="67"/>
      <c r="R810" s="67"/>
      <c r="S810" s="67"/>
      <c r="T810" s="68"/>
      <c r="U810" s="37"/>
      <c r="V810" s="37"/>
      <c r="W810" s="37"/>
      <c r="X810" s="37"/>
      <c r="Y810" s="37"/>
      <c r="Z810" s="37"/>
      <c r="AA810" s="37"/>
      <c r="AB810" s="37"/>
      <c r="AC810" s="37"/>
      <c r="AD810" s="37"/>
      <c r="AE810" s="37"/>
      <c r="AT810" s="20" t="s">
        <v>143</v>
      </c>
      <c r="AU810" s="20" t="s">
        <v>83</v>
      </c>
    </row>
    <row r="811" spans="1:65" s="13" customFormat="1" ht="11.25">
      <c r="B811" s="196"/>
      <c r="C811" s="197"/>
      <c r="D811" s="189" t="s">
        <v>147</v>
      </c>
      <c r="E811" s="198" t="s">
        <v>28</v>
      </c>
      <c r="F811" s="199" t="s">
        <v>1097</v>
      </c>
      <c r="G811" s="197"/>
      <c r="H811" s="200">
        <v>166</v>
      </c>
      <c r="I811" s="201"/>
      <c r="J811" s="197"/>
      <c r="K811" s="197"/>
      <c r="L811" s="202"/>
      <c r="M811" s="203"/>
      <c r="N811" s="204"/>
      <c r="O811" s="204"/>
      <c r="P811" s="204"/>
      <c r="Q811" s="204"/>
      <c r="R811" s="204"/>
      <c r="S811" s="204"/>
      <c r="T811" s="205"/>
      <c r="AT811" s="206" t="s">
        <v>147</v>
      </c>
      <c r="AU811" s="206" t="s">
        <v>83</v>
      </c>
      <c r="AV811" s="13" t="s">
        <v>83</v>
      </c>
      <c r="AW811" s="13" t="s">
        <v>35</v>
      </c>
      <c r="AX811" s="13" t="s">
        <v>73</v>
      </c>
      <c r="AY811" s="206" t="s">
        <v>134</v>
      </c>
    </row>
    <row r="812" spans="1:65" s="14" customFormat="1" ht="11.25">
      <c r="B812" s="207"/>
      <c r="C812" s="208"/>
      <c r="D812" s="189" t="s">
        <v>147</v>
      </c>
      <c r="E812" s="209" t="s">
        <v>28</v>
      </c>
      <c r="F812" s="210" t="s">
        <v>149</v>
      </c>
      <c r="G812" s="208"/>
      <c r="H812" s="211">
        <v>166</v>
      </c>
      <c r="I812" s="212"/>
      <c r="J812" s="208"/>
      <c r="K812" s="208"/>
      <c r="L812" s="213"/>
      <c r="M812" s="214"/>
      <c r="N812" s="215"/>
      <c r="O812" s="215"/>
      <c r="P812" s="215"/>
      <c r="Q812" s="215"/>
      <c r="R812" s="215"/>
      <c r="S812" s="215"/>
      <c r="T812" s="216"/>
      <c r="AT812" s="217" t="s">
        <v>147</v>
      </c>
      <c r="AU812" s="217" t="s">
        <v>83</v>
      </c>
      <c r="AV812" s="14" t="s">
        <v>141</v>
      </c>
      <c r="AW812" s="14" t="s">
        <v>35</v>
      </c>
      <c r="AX812" s="14" t="s">
        <v>81</v>
      </c>
      <c r="AY812" s="217" t="s">
        <v>134</v>
      </c>
    </row>
    <row r="813" spans="1:65" s="13" customFormat="1" ht="11.25">
      <c r="B813" s="196"/>
      <c r="C813" s="197"/>
      <c r="D813" s="189" t="s">
        <v>147</v>
      </c>
      <c r="E813" s="197"/>
      <c r="F813" s="199" t="s">
        <v>1101</v>
      </c>
      <c r="G813" s="197"/>
      <c r="H813" s="200">
        <v>174.3</v>
      </c>
      <c r="I813" s="201"/>
      <c r="J813" s="197"/>
      <c r="K813" s="197"/>
      <c r="L813" s="202"/>
      <c r="M813" s="203"/>
      <c r="N813" s="204"/>
      <c r="O813" s="204"/>
      <c r="P813" s="204"/>
      <c r="Q813" s="204"/>
      <c r="R813" s="204"/>
      <c r="S813" s="204"/>
      <c r="T813" s="205"/>
      <c r="AT813" s="206" t="s">
        <v>147</v>
      </c>
      <c r="AU813" s="206" t="s">
        <v>83</v>
      </c>
      <c r="AV813" s="13" t="s">
        <v>83</v>
      </c>
      <c r="AW813" s="13" t="s">
        <v>4</v>
      </c>
      <c r="AX813" s="13" t="s">
        <v>81</v>
      </c>
      <c r="AY813" s="206" t="s">
        <v>134</v>
      </c>
    </row>
    <row r="814" spans="1:65" s="2" customFormat="1" ht="24.2" customHeight="1">
      <c r="A814" s="37"/>
      <c r="B814" s="38"/>
      <c r="C814" s="176">
        <v>153</v>
      </c>
      <c r="D814" s="176" t="s">
        <v>136</v>
      </c>
      <c r="E814" s="177" t="s">
        <v>1102</v>
      </c>
      <c r="F814" s="178" t="s">
        <v>1103</v>
      </c>
      <c r="G814" s="179" t="s">
        <v>303</v>
      </c>
      <c r="H814" s="180">
        <v>461.9</v>
      </c>
      <c r="I814" s="181"/>
      <c r="J814" s="182">
        <f>ROUND(I814*H814,2)</f>
        <v>0</v>
      </c>
      <c r="K814" s="178" t="s">
        <v>140</v>
      </c>
      <c r="L814" s="42"/>
      <c r="M814" s="183" t="s">
        <v>28</v>
      </c>
      <c r="N814" s="184" t="s">
        <v>44</v>
      </c>
      <c r="O814" s="67"/>
      <c r="P814" s="185">
        <f>O814*H814</f>
        <v>0</v>
      </c>
      <c r="Q814" s="185">
        <v>0</v>
      </c>
      <c r="R814" s="185">
        <f>Q814*H814</f>
        <v>0</v>
      </c>
      <c r="S814" s="185">
        <v>0</v>
      </c>
      <c r="T814" s="186">
        <f>S814*H814</f>
        <v>0</v>
      </c>
      <c r="U814" s="37"/>
      <c r="V814" s="37"/>
      <c r="W814" s="37"/>
      <c r="X814" s="37"/>
      <c r="Y814" s="37"/>
      <c r="Z814" s="37"/>
      <c r="AA814" s="37"/>
      <c r="AB814" s="37"/>
      <c r="AC814" s="37"/>
      <c r="AD814" s="37"/>
      <c r="AE814" s="37"/>
      <c r="AR814" s="187" t="s">
        <v>534</v>
      </c>
      <c r="AT814" s="187" t="s">
        <v>136</v>
      </c>
      <c r="AU814" s="187" t="s">
        <v>83</v>
      </c>
      <c r="AY814" s="20" t="s">
        <v>134</v>
      </c>
      <c r="BE814" s="188">
        <f>IF(N814="základní",J814,0)</f>
        <v>0</v>
      </c>
      <c r="BF814" s="188">
        <f>IF(N814="snížená",J814,0)</f>
        <v>0</v>
      </c>
      <c r="BG814" s="188">
        <f>IF(N814="zákl. přenesená",J814,0)</f>
        <v>0</v>
      </c>
      <c r="BH814" s="188">
        <f>IF(N814="sníž. přenesená",J814,0)</f>
        <v>0</v>
      </c>
      <c r="BI814" s="188">
        <f>IF(N814="nulová",J814,0)</f>
        <v>0</v>
      </c>
      <c r="BJ814" s="20" t="s">
        <v>81</v>
      </c>
      <c r="BK814" s="188">
        <f>ROUND(I814*H814,2)</f>
        <v>0</v>
      </c>
      <c r="BL814" s="20" t="s">
        <v>534</v>
      </c>
      <c r="BM814" s="187" t="s">
        <v>1104</v>
      </c>
    </row>
    <row r="815" spans="1:65" s="2" customFormat="1" ht="19.5">
      <c r="A815" s="37"/>
      <c r="B815" s="38"/>
      <c r="C815" s="39"/>
      <c r="D815" s="189" t="s">
        <v>143</v>
      </c>
      <c r="E815" s="39"/>
      <c r="F815" s="190" t="s">
        <v>1105</v>
      </c>
      <c r="G815" s="39"/>
      <c r="H815" s="39"/>
      <c r="I815" s="191"/>
      <c r="J815" s="39"/>
      <c r="K815" s="39"/>
      <c r="L815" s="42"/>
      <c r="M815" s="192"/>
      <c r="N815" s="193"/>
      <c r="O815" s="67"/>
      <c r="P815" s="67"/>
      <c r="Q815" s="67"/>
      <c r="R815" s="67"/>
      <c r="S815" s="67"/>
      <c r="T815" s="68"/>
      <c r="U815" s="37"/>
      <c r="V815" s="37"/>
      <c r="W815" s="37"/>
      <c r="X815" s="37"/>
      <c r="Y815" s="37"/>
      <c r="Z815" s="37"/>
      <c r="AA815" s="37"/>
      <c r="AB815" s="37"/>
      <c r="AC815" s="37"/>
      <c r="AD815" s="37"/>
      <c r="AE815" s="37"/>
      <c r="AT815" s="20" t="s">
        <v>143</v>
      </c>
      <c r="AU815" s="20" t="s">
        <v>83</v>
      </c>
    </row>
    <row r="816" spans="1:65" s="2" customFormat="1" ht="11.25">
      <c r="A816" s="37"/>
      <c r="B816" s="38"/>
      <c r="C816" s="39"/>
      <c r="D816" s="194" t="s">
        <v>145</v>
      </c>
      <c r="E816" s="39"/>
      <c r="F816" s="195" t="s">
        <v>1106</v>
      </c>
      <c r="G816" s="39"/>
      <c r="H816" s="39"/>
      <c r="I816" s="191"/>
      <c r="J816" s="39"/>
      <c r="K816" s="39"/>
      <c r="L816" s="42"/>
      <c r="M816" s="192"/>
      <c r="N816" s="193"/>
      <c r="O816" s="67"/>
      <c r="P816" s="67"/>
      <c r="Q816" s="67"/>
      <c r="R816" s="67"/>
      <c r="S816" s="67"/>
      <c r="T816" s="68"/>
      <c r="U816" s="37"/>
      <c r="V816" s="37"/>
      <c r="W816" s="37"/>
      <c r="X816" s="37"/>
      <c r="Y816" s="37"/>
      <c r="Z816" s="37"/>
      <c r="AA816" s="37"/>
      <c r="AB816" s="37"/>
      <c r="AC816" s="37"/>
      <c r="AD816" s="37"/>
      <c r="AE816" s="37"/>
      <c r="AT816" s="20" t="s">
        <v>145</v>
      </c>
      <c r="AU816" s="20" t="s">
        <v>83</v>
      </c>
    </row>
    <row r="817" spans="1:65" s="13" customFormat="1" ht="11.25">
      <c r="B817" s="196"/>
      <c r="C817" s="197"/>
      <c r="D817" s="189" t="s">
        <v>147</v>
      </c>
      <c r="E817" s="198" t="s">
        <v>28</v>
      </c>
      <c r="F817" s="199" t="s">
        <v>1045</v>
      </c>
      <c r="G817" s="197"/>
      <c r="H817" s="200">
        <v>461.9</v>
      </c>
      <c r="I817" s="201"/>
      <c r="J817" s="197"/>
      <c r="K817" s="197"/>
      <c r="L817" s="202"/>
      <c r="M817" s="203"/>
      <c r="N817" s="204"/>
      <c r="O817" s="204"/>
      <c r="P817" s="204"/>
      <c r="Q817" s="204"/>
      <c r="R817" s="204"/>
      <c r="S817" s="204"/>
      <c r="T817" s="205"/>
      <c r="AT817" s="206" t="s">
        <v>147</v>
      </c>
      <c r="AU817" s="206" t="s">
        <v>83</v>
      </c>
      <c r="AV817" s="13" t="s">
        <v>83</v>
      </c>
      <c r="AW817" s="13" t="s">
        <v>35</v>
      </c>
      <c r="AX817" s="13" t="s">
        <v>81</v>
      </c>
      <c r="AY817" s="206" t="s">
        <v>134</v>
      </c>
    </row>
    <row r="818" spans="1:65" s="2" customFormat="1" ht="24.2" customHeight="1">
      <c r="A818" s="37"/>
      <c r="B818" s="38"/>
      <c r="C818" s="240">
        <v>154</v>
      </c>
      <c r="D818" s="240" t="s">
        <v>234</v>
      </c>
      <c r="E818" s="241" t="s">
        <v>1107</v>
      </c>
      <c r="F818" s="242" t="s">
        <v>1108</v>
      </c>
      <c r="G818" s="243" t="s">
        <v>303</v>
      </c>
      <c r="H818" s="244">
        <v>484.995</v>
      </c>
      <c r="I818" s="245"/>
      <c r="J818" s="246">
        <f>ROUND(I818*H818,2)</f>
        <v>0</v>
      </c>
      <c r="K818" s="242" t="s">
        <v>140</v>
      </c>
      <c r="L818" s="247"/>
      <c r="M818" s="248" t="s">
        <v>28</v>
      </c>
      <c r="N818" s="249" t="s">
        <v>44</v>
      </c>
      <c r="O818" s="67"/>
      <c r="P818" s="185">
        <f>O818*H818</f>
        <v>0</v>
      </c>
      <c r="Q818" s="185">
        <v>2.7E-4</v>
      </c>
      <c r="R818" s="185">
        <f>Q818*H818</f>
        <v>0.13094865</v>
      </c>
      <c r="S818" s="185">
        <v>0</v>
      </c>
      <c r="T818" s="186">
        <f>S818*H818</f>
        <v>0</v>
      </c>
      <c r="U818" s="37"/>
      <c r="V818" s="37"/>
      <c r="W818" s="37"/>
      <c r="X818" s="37"/>
      <c r="Y818" s="37"/>
      <c r="Z818" s="37"/>
      <c r="AA818" s="37"/>
      <c r="AB818" s="37"/>
      <c r="AC818" s="37"/>
      <c r="AD818" s="37"/>
      <c r="AE818" s="37"/>
      <c r="AR818" s="187" t="s">
        <v>886</v>
      </c>
      <c r="AT818" s="187" t="s">
        <v>234</v>
      </c>
      <c r="AU818" s="187" t="s">
        <v>83</v>
      </c>
      <c r="AY818" s="20" t="s">
        <v>134</v>
      </c>
      <c r="BE818" s="188">
        <f>IF(N818="základní",J818,0)</f>
        <v>0</v>
      </c>
      <c r="BF818" s="188">
        <f>IF(N818="snížená",J818,0)</f>
        <v>0</v>
      </c>
      <c r="BG818" s="188">
        <f>IF(N818="zákl. přenesená",J818,0)</f>
        <v>0</v>
      </c>
      <c r="BH818" s="188">
        <f>IF(N818="sníž. přenesená",J818,0)</f>
        <v>0</v>
      </c>
      <c r="BI818" s="188">
        <f>IF(N818="nulová",J818,0)</f>
        <v>0</v>
      </c>
      <c r="BJ818" s="20" t="s">
        <v>81</v>
      </c>
      <c r="BK818" s="188">
        <f>ROUND(I818*H818,2)</f>
        <v>0</v>
      </c>
      <c r="BL818" s="20" t="s">
        <v>886</v>
      </c>
      <c r="BM818" s="187" t="s">
        <v>1109</v>
      </c>
    </row>
    <row r="819" spans="1:65" s="2" customFormat="1" ht="19.5">
      <c r="A819" s="37"/>
      <c r="B819" s="38"/>
      <c r="C819" s="39"/>
      <c r="D819" s="189" t="s">
        <v>143</v>
      </c>
      <c r="E819" s="39"/>
      <c r="F819" s="190" t="s">
        <v>1108</v>
      </c>
      <c r="G819" s="39"/>
      <c r="H819" s="39"/>
      <c r="I819" s="191"/>
      <c r="J819" s="39"/>
      <c r="K819" s="39"/>
      <c r="L819" s="42"/>
      <c r="M819" s="192"/>
      <c r="N819" s="193"/>
      <c r="O819" s="67"/>
      <c r="P819" s="67"/>
      <c r="Q819" s="67"/>
      <c r="R819" s="67"/>
      <c r="S819" s="67"/>
      <c r="T819" s="68"/>
      <c r="U819" s="37"/>
      <c r="V819" s="37"/>
      <c r="W819" s="37"/>
      <c r="X819" s="37"/>
      <c r="Y819" s="37"/>
      <c r="Z819" s="37"/>
      <c r="AA819" s="37"/>
      <c r="AB819" s="37"/>
      <c r="AC819" s="37"/>
      <c r="AD819" s="37"/>
      <c r="AE819" s="37"/>
      <c r="AT819" s="20" t="s">
        <v>143</v>
      </c>
      <c r="AU819" s="20" t="s">
        <v>83</v>
      </c>
    </row>
    <row r="820" spans="1:65" s="13" customFormat="1" ht="11.25">
      <c r="B820" s="196"/>
      <c r="C820" s="197"/>
      <c r="D820" s="189" t="s">
        <v>147</v>
      </c>
      <c r="E820" s="198" t="s">
        <v>28</v>
      </c>
      <c r="F820" s="199" t="s">
        <v>1045</v>
      </c>
      <c r="G820" s="197"/>
      <c r="H820" s="200">
        <v>461.9</v>
      </c>
      <c r="I820" s="201"/>
      <c r="J820" s="197"/>
      <c r="K820" s="197"/>
      <c r="L820" s="202"/>
      <c r="M820" s="203"/>
      <c r="N820" s="204"/>
      <c r="O820" s="204"/>
      <c r="P820" s="204"/>
      <c r="Q820" s="204"/>
      <c r="R820" s="204"/>
      <c r="S820" s="204"/>
      <c r="T820" s="205"/>
      <c r="AT820" s="206" t="s">
        <v>147</v>
      </c>
      <c r="AU820" s="206" t="s">
        <v>83</v>
      </c>
      <c r="AV820" s="13" t="s">
        <v>83</v>
      </c>
      <c r="AW820" s="13" t="s">
        <v>35</v>
      </c>
      <c r="AX820" s="13" t="s">
        <v>81</v>
      </c>
      <c r="AY820" s="206" t="s">
        <v>134</v>
      </c>
    </row>
    <row r="821" spans="1:65" s="13" customFormat="1" ht="11.25">
      <c r="B821" s="196"/>
      <c r="C821" s="197"/>
      <c r="D821" s="189" t="s">
        <v>147</v>
      </c>
      <c r="E821" s="197"/>
      <c r="F821" s="199" t="s">
        <v>1050</v>
      </c>
      <c r="G821" s="197"/>
      <c r="H821" s="200">
        <v>484.995</v>
      </c>
      <c r="I821" s="201"/>
      <c r="J821" s="197"/>
      <c r="K821" s="197"/>
      <c r="L821" s="202"/>
      <c r="M821" s="203"/>
      <c r="N821" s="204"/>
      <c r="O821" s="204"/>
      <c r="P821" s="204"/>
      <c r="Q821" s="204"/>
      <c r="R821" s="204"/>
      <c r="S821" s="204"/>
      <c r="T821" s="205"/>
      <c r="AT821" s="206" t="s">
        <v>147</v>
      </c>
      <c r="AU821" s="206" t="s">
        <v>83</v>
      </c>
      <c r="AV821" s="13" t="s">
        <v>83</v>
      </c>
      <c r="AW821" s="13" t="s">
        <v>4</v>
      </c>
      <c r="AX821" s="13" t="s">
        <v>81</v>
      </c>
      <c r="AY821" s="206" t="s">
        <v>134</v>
      </c>
    </row>
    <row r="822" spans="1:65" s="2" customFormat="1" ht="24.2" customHeight="1">
      <c r="A822" s="37"/>
      <c r="B822" s="38"/>
      <c r="C822" s="176">
        <v>155</v>
      </c>
      <c r="D822" s="176" t="s">
        <v>136</v>
      </c>
      <c r="E822" s="177" t="s">
        <v>1110</v>
      </c>
      <c r="F822" s="178" t="s">
        <v>1111</v>
      </c>
      <c r="G822" s="179" t="s">
        <v>299</v>
      </c>
      <c r="H822" s="180">
        <v>4</v>
      </c>
      <c r="I822" s="181"/>
      <c r="J822" s="182">
        <f>ROUND(I822*H822,2)</f>
        <v>0</v>
      </c>
      <c r="K822" s="178" t="s">
        <v>140</v>
      </c>
      <c r="L822" s="42"/>
      <c r="M822" s="183" t="s">
        <v>28</v>
      </c>
      <c r="N822" s="184" t="s">
        <v>44</v>
      </c>
      <c r="O822" s="67"/>
      <c r="P822" s="185">
        <f>O822*H822</f>
        <v>0</v>
      </c>
      <c r="Q822" s="185">
        <v>0.37430000000000002</v>
      </c>
      <c r="R822" s="185">
        <f>Q822*H822</f>
        <v>1.4972000000000001</v>
      </c>
      <c r="S822" s="185">
        <v>0</v>
      </c>
      <c r="T822" s="186">
        <f>S822*H822</f>
        <v>0</v>
      </c>
      <c r="U822" s="37"/>
      <c r="V822" s="37"/>
      <c r="W822" s="37"/>
      <c r="X822" s="37"/>
      <c r="Y822" s="37"/>
      <c r="Z822" s="37"/>
      <c r="AA822" s="37"/>
      <c r="AB822" s="37"/>
      <c r="AC822" s="37"/>
      <c r="AD822" s="37"/>
      <c r="AE822" s="37"/>
      <c r="AR822" s="187" t="s">
        <v>534</v>
      </c>
      <c r="AT822" s="187" t="s">
        <v>136</v>
      </c>
      <c r="AU822" s="187" t="s">
        <v>83</v>
      </c>
      <c r="AY822" s="20" t="s">
        <v>134</v>
      </c>
      <c r="BE822" s="188">
        <f>IF(N822="základní",J822,0)</f>
        <v>0</v>
      </c>
      <c r="BF822" s="188">
        <f>IF(N822="snížená",J822,0)</f>
        <v>0</v>
      </c>
      <c r="BG822" s="188">
        <f>IF(N822="zákl. přenesená",J822,0)</f>
        <v>0</v>
      </c>
      <c r="BH822" s="188">
        <f>IF(N822="sníž. přenesená",J822,0)</f>
        <v>0</v>
      </c>
      <c r="BI822" s="188">
        <f>IF(N822="nulová",J822,0)</f>
        <v>0</v>
      </c>
      <c r="BJ822" s="20" t="s">
        <v>81</v>
      </c>
      <c r="BK822" s="188">
        <f>ROUND(I822*H822,2)</f>
        <v>0</v>
      </c>
      <c r="BL822" s="20" t="s">
        <v>534</v>
      </c>
      <c r="BM822" s="187" t="s">
        <v>1112</v>
      </c>
    </row>
    <row r="823" spans="1:65" s="2" customFormat="1" ht="29.25">
      <c r="A823" s="37"/>
      <c r="B823" s="38"/>
      <c r="C823" s="39"/>
      <c r="D823" s="189" t="s">
        <v>143</v>
      </c>
      <c r="E823" s="39"/>
      <c r="F823" s="190" t="s">
        <v>1113</v>
      </c>
      <c r="G823" s="39"/>
      <c r="H823" s="39"/>
      <c r="I823" s="191"/>
      <c r="J823" s="39"/>
      <c r="K823" s="39"/>
      <c r="L823" s="42"/>
      <c r="M823" s="192"/>
      <c r="N823" s="193"/>
      <c r="O823" s="67"/>
      <c r="P823" s="67"/>
      <c r="Q823" s="67"/>
      <c r="R823" s="67"/>
      <c r="S823" s="67"/>
      <c r="T823" s="68"/>
      <c r="U823" s="37"/>
      <c r="V823" s="37"/>
      <c r="W823" s="37"/>
      <c r="X823" s="37"/>
      <c r="Y823" s="37"/>
      <c r="Z823" s="37"/>
      <c r="AA823" s="37"/>
      <c r="AB823" s="37"/>
      <c r="AC823" s="37"/>
      <c r="AD823" s="37"/>
      <c r="AE823" s="37"/>
      <c r="AT823" s="20" t="s">
        <v>143</v>
      </c>
      <c r="AU823" s="20" t="s">
        <v>83</v>
      </c>
    </row>
    <row r="824" spans="1:65" s="2" customFormat="1" ht="11.25">
      <c r="A824" s="37"/>
      <c r="B824" s="38"/>
      <c r="C824" s="39"/>
      <c r="D824" s="194" t="s">
        <v>145</v>
      </c>
      <c r="E824" s="39"/>
      <c r="F824" s="195" t="s">
        <v>1114</v>
      </c>
      <c r="G824" s="39"/>
      <c r="H824" s="39"/>
      <c r="I824" s="191"/>
      <c r="J824" s="39"/>
      <c r="K824" s="39"/>
      <c r="L824" s="42"/>
      <c r="M824" s="192"/>
      <c r="N824" s="193"/>
      <c r="O824" s="67"/>
      <c r="P824" s="67"/>
      <c r="Q824" s="67"/>
      <c r="R824" s="67"/>
      <c r="S824" s="67"/>
      <c r="T824" s="68"/>
      <c r="U824" s="37"/>
      <c r="V824" s="37"/>
      <c r="W824" s="37"/>
      <c r="X824" s="37"/>
      <c r="Y824" s="37"/>
      <c r="Z824" s="37"/>
      <c r="AA824" s="37"/>
      <c r="AB824" s="37"/>
      <c r="AC824" s="37"/>
      <c r="AD824" s="37"/>
      <c r="AE824" s="37"/>
      <c r="AT824" s="20" t="s">
        <v>145</v>
      </c>
      <c r="AU824" s="20" t="s">
        <v>83</v>
      </c>
    </row>
    <row r="825" spans="1:65" s="13" customFormat="1" ht="11.25">
      <c r="B825" s="196"/>
      <c r="C825" s="197"/>
      <c r="D825" s="189" t="s">
        <v>147</v>
      </c>
      <c r="E825" s="198" t="s">
        <v>28</v>
      </c>
      <c r="F825" s="199" t="s">
        <v>141</v>
      </c>
      <c r="G825" s="197"/>
      <c r="H825" s="200">
        <v>4</v>
      </c>
      <c r="I825" s="201"/>
      <c r="J825" s="197"/>
      <c r="K825" s="197"/>
      <c r="L825" s="202"/>
      <c r="M825" s="203"/>
      <c r="N825" s="204"/>
      <c r="O825" s="204"/>
      <c r="P825" s="204"/>
      <c r="Q825" s="204"/>
      <c r="R825" s="204"/>
      <c r="S825" s="204"/>
      <c r="T825" s="205"/>
      <c r="AT825" s="206" t="s">
        <v>147</v>
      </c>
      <c r="AU825" s="206" t="s">
        <v>83</v>
      </c>
      <c r="AV825" s="13" t="s">
        <v>83</v>
      </c>
      <c r="AW825" s="13" t="s">
        <v>35</v>
      </c>
      <c r="AX825" s="13" t="s">
        <v>81</v>
      </c>
      <c r="AY825" s="206" t="s">
        <v>134</v>
      </c>
    </row>
    <row r="826" spans="1:65" s="2" customFormat="1" ht="24.2" customHeight="1">
      <c r="A826" s="37"/>
      <c r="B826" s="38"/>
      <c r="C826" s="240">
        <v>156</v>
      </c>
      <c r="D826" s="240" t="s">
        <v>234</v>
      </c>
      <c r="E826" s="241" t="s">
        <v>1115</v>
      </c>
      <c r="F826" s="242" t="s">
        <v>1116</v>
      </c>
      <c r="G826" s="243" t="s">
        <v>299</v>
      </c>
      <c r="H826" s="244">
        <v>4</v>
      </c>
      <c r="I826" s="245"/>
      <c r="J826" s="246">
        <f>ROUND(I826*H826,2)</f>
        <v>0</v>
      </c>
      <c r="K826" s="242" t="s">
        <v>28</v>
      </c>
      <c r="L826" s="247"/>
      <c r="M826" s="248" t="s">
        <v>28</v>
      </c>
      <c r="N826" s="249" t="s">
        <v>44</v>
      </c>
      <c r="O826" s="67"/>
      <c r="P826" s="185">
        <f>O826*H826</f>
        <v>0</v>
      </c>
      <c r="Q826" s="185">
        <v>0</v>
      </c>
      <c r="R826" s="185">
        <f>Q826*H826</f>
        <v>0</v>
      </c>
      <c r="S826" s="185">
        <v>0</v>
      </c>
      <c r="T826" s="186">
        <f>S826*H826</f>
        <v>0</v>
      </c>
      <c r="U826" s="37"/>
      <c r="V826" s="37"/>
      <c r="W826" s="37"/>
      <c r="X826" s="37"/>
      <c r="Y826" s="37"/>
      <c r="Z826" s="37"/>
      <c r="AA826" s="37"/>
      <c r="AB826" s="37"/>
      <c r="AC826" s="37"/>
      <c r="AD826" s="37"/>
      <c r="AE826" s="37"/>
      <c r="AR826" s="187" t="s">
        <v>1048</v>
      </c>
      <c r="AT826" s="187" t="s">
        <v>234</v>
      </c>
      <c r="AU826" s="187" t="s">
        <v>83</v>
      </c>
      <c r="AY826" s="20" t="s">
        <v>134</v>
      </c>
      <c r="BE826" s="188">
        <f>IF(N826="základní",J826,0)</f>
        <v>0</v>
      </c>
      <c r="BF826" s="188">
        <f>IF(N826="snížená",J826,0)</f>
        <v>0</v>
      </c>
      <c r="BG826" s="188">
        <f>IF(N826="zákl. přenesená",J826,0)</f>
        <v>0</v>
      </c>
      <c r="BH826" s="188">
        <f>IF(N826="sníž. přenesená",J826,0)</f>
        <v>0</v>
      </c>
      <c r="BI826" s="188">
        <f>IF(N826="nulová",J826,0)</f>
        <v>0</v>
      </c>
      <c r="BJ826" s="20" t="s">
        <v>81</v>
      </c>
      <c r="BK826" s="188">
        <f>ROUND(I826*H826,2)</f>
        <v>0</v>
      </c>
      <c r="BL826" s="20" t="s">
        <v>534</v>
      </c>
      <c r="BM826" s="187" t="s">
        <v>1117</v>
      </c>
    </row>
    <row r="827" spans="1:65" s="2" customFormat="1" ht="19.5">
      <c r="A827" s="37"/>
      <c r="B827" s="38"/>
      <c r="C827" s="39"/>
      <c r="D827" s="189" t="s">
        <v>143</v>
      </c>
      <c r="E827" s="39"/>
      <c r="F827" s="190" t="s">
        <v>1116</v>
      </c>
      <c r="G827" s="39"/>
      <c r="H827" s="39"/>
      <c r="I827" s="191"/>
      <c r="J827" s="39"/>
      <c r="K827" s="39"/>
      <c r="L827" s="42"/>
      <c r="M827" s="192"/>
      <c r="N827" s="193"/>
      <c r="O827" s="67"/>
      <c r="P827" s="67"/>
      <c r="Q827" s="67"/>
      <c r="R827" s="67"/>
      <c r="S827" s="67"/>
      <c r="T827" s="68"/>
      <c r="U827" s="37"/>
      <c r="V827" s="37"/>
      <c r="W827" s="37"/>
      <c r="X827" s="37"/>
      <c r="Y827" s="37"/>
      <c r="Z827" s="37"/>
      <c r="AA827" s="37"/>
      <c r="AB827" s="37"/>
      <c r="AC827" s="37"/>
      <c r="AD827" s="37"/>
      <c r="AE827" s="37"/>
      <c r="AT827" s="20" t="s">
        <v>143</v>
      </c>
      <c r="AU827" s="20" t="s">
        <v>83</v>
      </c>
    </row>
    <row r="828" spans="1:65" s="13" customFormat="1" ht="11.25">
      <c r="B828" s="196"/>
      <c r="C828" s="197"/>
      <c r="D828" s="189" t="s">
        <v>147</v>
      </c>
      <c r="E828" s="198" t="s">
        <v>28</v>
      </c>
      <c r="F828" s="199" t="s">
        <v>141</v>
      </c>
      <c r="G828" s="197"/>
      <c r="H828" s="200">
        <v>4</v>
      </c>
      <c r="I828" s="201"/>
      <c r="J828" s="197"/>
      <c r="K828" s="197"/>
      <c r="L828" s="202"/>
      <c r="M828" s="203"/>
      <c r="N828" s="204"/>
      <c r="O828" s="204"/>
      <c r="P828" s="204"/>
      <c r="Q828" s="204"/>
      <c r="R828" s="204"/>
      <c r="S828" s="204"/>
      <c r="T828" s="205"/>
      <c r="AT828" s="206" t="s">
        <v>147</v>
      </c>
      <c r="AU828" s="206" t="s">
        <v>83</v>
      </c>
      <c r="AV828" s="13" t="s">
        <v>83</v>
      </c>
      <c r="AW828" s="13" t="s">
        <v>35</v>
      </c>
      <c r="AX828" s="13" t="s">
        <v>81</v>
      </c>
      <c r="AY828" s="206" t="s">
        <v>134</v>
      </c>
    </row>
    <row r="829" spans="1:65" s="2" customFormat="1" ht="24.2" customHeight="1">
      <c r="A829" s="37"/>
      <c r="B829" s="38"/>
      <c r="C829" s="176">
        <v>157</v>
      </c>
      <c r="D829" s="176" t="s">
        <v>136</v>
      </c>
      <c r="E829" s="177" t="s">
        <v>1118</v>
      </c>
      <c r="F829" s="178" t="s">
        <v>1119</v>
      </c>
      <c r="G829" s="179" t="s">
        <v>299</v>
      </c>
      <c r="H829" s="180">
        <v>4</v>
      </c>
      <c r="I829" s="181"/>
      <c r="J829" s="182">
        <f>ROUND(I829*H829,2)</f>
        <v>0</v>
      </c>
      <c r="K829" s="178" t="s">
        <v>140</v>
      </c>
      <c r="L829" s="42"/>
      <c r="M829" s="183" t="s">
        <v>28</v>
      </c>
      <c r="N829" s="184" t="s">
        <v>44</v>
      </c>
      <c r="O829" s="67"/>
      <c r="P829" s="185">
        <f>O829*H829</f>
        <v>0</v>
      </c>
      <c r="Q829" s="185">
        <v>0</v>
      </c>
      <c r="R829" s="185">
        <f>Q829*H829</f>
        <v>0</v>
      </c>
      <c r="S829" s="185">
        <v>0</v>
      </c>
      <c r="T829" s="186">
        <f>S829*H829</f>
        <v>0</v>
      </c>
      <c r="U829" s="37"/>
      <c r="V829" s="37"/>
      <c r="W829" s="37"/>
      <c r="X829" s="37"/>
      <c r="Y829" s="37"/>
      <c r="Z829" s="37"/>
      <c r="AA829" s="37"/>
      <c r="AB829" s="37"/>
      <c r="AC829" s="37"/>
      <c r="AD829" s="37"/>
      <c r="AE829" s="37"/>
      <c r="AR829" s="187" t="s">
        <v>534</v>
      </c>
      <c r="AT829" s="187" t="s">
        <v>136</v>
      </c>
      <c r="AU829" s="187" t="s">
        <v>83</v>
      </c>
      <c r="AY829" s="20" t="s">
        <v>134</v>
      </c>
      <c r="BE829" s="188">
        <f>IF(N829="základní",J829,0)</f>
        <v>0</v>
      </c>
      <c r="BF829" s="188">
        <f>IF(N829="snížená",J829,0)</f>
        <v>0</v>
      </c>
      <c r="BG829" s="188">
        <f>IF(N829="zákl. přenesená",J829,0)</f>
        <v>0</v>
      </c>
      <c r="BH829" s="188">
        <f>IF(N829="sníž. přenesená",J829,0)</f>
        <v>0</v>
      </c>
      <c r="BI829" s="188">
        <f>IF(N829="nulová",J829,0)</f>
        <v>0</v>
      </c>
      <c r="BJ829" s="20" t="s">
        <v>81</v>
      </c>
      <c r="BK829" s="188">
        <f>ROUND(I829*H829,2)</f>
        <v>0</v>
      </c>
      <c r="BL829" s="20" t="s">
        <v>534</v>
      </c>
      <c r="BM829" s="187" t="s">
        <v>1120</v>
      </c>
    </row>
    <row r="830" spans="1:65" s="2" customFormat="1" ht="19.5">
      <c r="A830" s="37"/>
      <c r="B830" s="38"/>
      <c r="C830" s="39"/>
      <c r="D830" s="189" t="s">
        <v>143</v>
      </c>
      <c r="E830" s="39"/>
      <c r="F830" s="190" t="s">
        <v>1121</v>
      </c>
      <c r="G830" s="39"/>
      <c r="H830" s="39"/>
      <c r="I830" s="191"/>
      <c r="J830" s="39"/>
      <c r="K830" s="39"/>
      <c r="L830" s="42"/>
      <c r="M830" s="192"/>
      <c r="N830" s="193"/>
      <c r="O830" s="67"/>
      <c r="P830" s="67"/>
      <c r="Q830" s="67"/>
      <c r="R830" s="67"/>
      <c r="S830" s="67"/>
      <c r="T830" s="68"/>
      <c r="U830" s="37"/>
      <c r="V830" s="37"/>
      <c r="W830" s="37"/>
      <c r="X830" s="37"/>
      <c r="Y830" s="37"/>
      <c r="Z830" s="37"/>
      <c r="AA830" s="37"/>
      <c r="AB830" s="37"/>
      <c r="AC830" s="37"/>
      <c r="AD830" s="37"/>
      <c r="AE830" s="37"/>
      <c r="AT830" s="20" t="s">
        <v>143</v>
      </c>
      <c r="AU830" s="20" t="s">
        <v>83</v>
      </c>
    </row>
    <row r="831" spans="1:65" s="2" customFormat="1" ht="11.25">
      <c r="A831" s="37"/>
      <c r="B831" s="38"/>
      <c r="C831" s="39"/>
      <c r="D831" s="194" t="s">
        <v>145</v>
      </c>
      <c r="E831" s="39"/>
      <c r="F831" s="195" t="s">
        <v>1122</v>
      </c>
      <c r="G831" s="39"/>
      <c r="H831" s="39"/>
      <c r="I831" s="191"/>
      <c r="J831" s="39"/>
      <c r="K831" s="39"/>
      <c r="L831" s="42"/>
      <c r="M831" s="192"/>
      <c r="N831" s="193"/>
      <c r="O831" s="67"/>
      <c r="P831" s="67"/>
      <c r="Q831" s="67"/>
      <c r="R831" s="67"/>
      <c r="S831" s="67"/>
      <c r="T831" s="68"/>
      <c r="U831" s="37"/>
      <c r="V831" s="37"/>
      <c r="W831" s="37"/>
      <c r="X831" s="37"/>
      <c r="Y831" s="37"/>
      <c r="Z831" s="37"/>
      <c r="AA831" s="37"/>
      <c r="AB831" s="37"/>
      <c r="AC831" s="37"/>
      <c r="AD831" s="37"/>
      <c r="AE831" s="37"/>
      <c r="AT831" s="20" t="s">
        <v>145</v>
      </c>
      <c r="AU831" s="20" t="s">
        <v>83</v>
      </c>
    </row>
    <row r="832" spans="1:65" s="13" customFormat="1" ht="11.25">
      <c r="B832" s="196"/>
      <c r="C832" s="197"/>
      <c r="D832" s="189" t="s">
        <v>147</v>
      </c>
      <c r="E832" s="198" t="s">
        <v>28</v>
      </c>
      <c r="F832" s="199" t="s">
        <v>141</v>
      </c>
      <c r="G832" s="197"/>
      <c r="H832" s="200">
        <v>4</v>
      </c>
      <c r="I832" s="201"/>
      <c r="J832" s="197"/>
      <c r="K832" s="197"/>
      <c r="L832" s="202"/>
      <c r="M832" s="203"/>
      <c r="N832" s="204"/>
      <c r="O832" s="204"/>
      <c r="P832" s="204"/>
      <c r="Q832" s="204"/>
      <c r="R832" s="204"/>
      <c r="S832" s="204"/>
      <c r="T832" s="205"/>
      <c r="AT832" s="206" t="s">
        <v>147</v>
      </c>
      <c r="AU832" s="206" t="s">
        <v>83</v>
      </c>
      <c r="AV832" s="13" t="s">
        <v>83</v>
      </c>
      <c r="AW832" s="13" t="s">
        <v>35</v>
      </c>
      <c r="AX832" s="13" t="s">
        <v>81</v>
      </c>
      <c r="AY832" s="206" t="s">
        <v>134</v>
      </c>
    </row>
    <row r="833" spans="1:65" s="2" customFormat="1" ht="24.2" customHeight="1">
      <c r="A833" s="37"/>
      <c r="B833" s="38"/>
      <c r="C833" s="240">
        <v>158</v>
      </c>
      <c r="D833" s="240" t="s">
        <v>234</v>
      </c>
      <c r="E833" s="241" t="s">
        <v>1123</v>
      </c>
      <c r="F833" s="242" t="s">
        <v>1124</v>
      </c>
      <c r="G833" s="243" t="s">
        <v>299</v>
      </c>
      <c r="H833" s="244">
        <v>4</v>
      </c>
      <c r="I833" s="245"/>
      <c r="J833" s="246">
        <f>ROUND(I833*H833,2)</f>
        <v>0</v>
      </c>
      <c r="K833" s="242" t="s">
        <v>28</v>
      </c>
      <c r="L833" s="247"/>
      <c r="M833" s="248" t="s">
        <v>28</v>
      </c>
      <c r="N833" s="249" t="s">
        <v>44</v>
      </c>
      <c r="O833" s="67"/>
      <c r="P833" s="185">
        <f>O833*H833</f>
        <v>0</v>
      </c>
      <c r="Q833" s="185">
        <v>0</v>
      </c>
      <c r="R833" s="185">
        <f>Q833*H833</f>
        <v>0</v>
      </c>
      <c r="S833" s="185">
        <v>0</v>
      </c>
      <c r="T833" s="186">
        <f>S833*H833</f>
        <v>0</v>
      </c>
      <c r="U833" s="37"/>
      <c r="V833" s="37"/>
      <c r="W833" s="37"/>
      <c r="X833" s="37"/>
      <c r="Y833" s="37"/>
      <c r="Z833" s="37"/>
      <c r="AA833" s="37"/>
      <c r="AB833" s="37"/>
      <c r="AC833" s="37"/>
      <c r="AD833" s="37"/>
      <c r="AE833" s="37"/>
      <c r="AR833" s="187" t="s">
        <v>1048</v>
      </c>
      <c r="AT833" s="187" t="s">
        <v>234</v>
      </c>
      <c r="AU833" s="187" t="s">
        <v>83</v>
      </c>
      <c r="AY833" s="20" t="s">
        <v>134</v>
      </c>
      <c r="BE833" s="188">
        <f>IF(N833="základní",J833,0)</f>
        <v>0</v>
      </c>
      <c r="BF833" s="188">
        <f>IF(N833="snížená",J833,0)</f>
        <v>0</v>
      </c>
      <c r="BG833" s="188">
        <f>IF(N833="zákl. přenesená",J833,0)</f>
        <v>0</v>
      </c>
      <c r="BH833" s="188">
        <f>IF(N833="sníž. přenesená",J833,0)</f>
        <v>0</v>
      </c>
      <c r="BI833" s="188">
        <f>IF(N833="nulová",J833,0)</f>
        <v>0</v>
      </c>
      <c r="BJ833" s="20" t="s">
        <v>81</v>
      </c>
      <c r="BK833" s="188">
        <f>ROUND(I833*H833,2)</f>
        <v>0</v>
      </c>
      <c r="BL833" s="20" t="s">
        <v>534</v>
      </c>
      <c r="BM833" s="187" t="s">
        <v>1125</v>
      </c>
    </row>
    <row r="834" spans="1:65" s="2" customFormat="1" ht="19.5">
      <c r="A834" s="37"/>
      <c r="B834" s="38"/>
      <c r="C834" s="39"/>
      <c r="D834" s="189" t="s">
        <v>143</v>
      </c>
      <c r="E834" s="39"/>
      <c r="F834" s="190" t="s">
        <v>1124</v>
      </c>
      <c r="G834" s="39"/>
      <c r="H834" s="39"/>
      <c r="I834" s="191"/>
      <c r="J834" s="39"/>
      <c r="K834" s="39"/>
      <c r="L834" s="42"/>
      <c r="M834" s="192"/>
      <c r="N834" s="193"/>
      <c r="O834" s="67"/>
      <c r="P834" s="67"/>
      <c r="Q834" s="67"/>
      <c r="R834" s="67"/>
      <c r="S834" s="67"/>
      <c r="T834" s="68"/>
      <c r="U834" s="37"/>
      <c r="V834" s="37"/>
      <c r="W834" s="37"/>
      <c r="X834" s="37"/>
      <c r="Y834" s="37"/>
      <c r="Z834" s="37"/>
      <c r="AA834" s="37"/>
      <c r="AB834" s="37"/>
      <c r="AC834" s="37"/>
      <c r="AD834" s="37"/>
      <c r="AE834" s="37"/>
      <c r="AT834" s="20" t="s">
        <v>143</v>
      </c>
      <c r="AU834" s="20" t="s">
        <v>83</v>
      </c>
    </row>
    <row r="835" spans="1:65" s="13" customFormat="1" ht="11.25">
      <c r="B835" s="196"/>
      <c r="C835" s="197"/>
      <c r="D835" s="189" t="s">
        <v>147</v>
      </c>
      <c r="E835" s="198" t="s">
        <v>28</v>
      </c>
      <c r="F835" s="199" t="s">
        <v>141</v>
      </c>
      <c r="G835" s="197"/>
      <c r="H835" s="200">
        <v>4</v>
      </c>
      <c r="I835" s="201"/>
      <c r="J835" s="197"/>
      <c r="K835" s="197"/>
      <c r="L835" s="202"/>
      <c r="M835" s="203"/>
      <c r="N835" s="204"/>
      <c r="O835" s="204"/>
      <c r="P835" s="204"/>
      <c r="Q835" s="204"/>
      <c r="R835" s="204"/>
      <c r="S835" s="204"/>
      <c r="T835" s="205"/>
      <c r="AT835" s="206" t="s">
        <v>147</v>
      </c>
      <c r="AU835" s="206" t="s">
        <v>83</v>
      </c>
      <c r="AV835" s="13" t="s">
        <v>83</v>
      </c>
      <c r="AW835" s="13" t="s">
        <v>35</v>
      </c>
      <c r="AX835" s="13" t="s">
        <v>81</v>
      </c>
      <c r="AY835" s="206" t="s">
        <v>134</v>
      </c>
    </row>
    <row r="836" spans="1:65" s="2" customFormat="1" ht="24.2" customHeight="1">
      <c r="A836" s="37"/>
      <c r="B836" s="38"/>
      <c r="C836" s="176">
        <v>159</v>
      </c>
      <c r="D836" s="176" t="s">
        <v>136</v>
      </c>
      <c r="E836" s="177" t="s">
        <v>1126</v>
      </c>
      <c r="F836" s="178" t="s">
        <v>1127</v>
      </c>
      <c r="G836" s="179" t="s">
        <v>217</v>
      </c>
      <c r="H836" s="180">
        <v>1.823</v>
      </c>
      <c r="I836" s="181"/>
      <c r="J836" s="182">
        <f>ROUND(I836*H836,2)</f>
        <v>0</v>
      </c>
      <c r="K836" s="178" t="s">
        <v>140</v>
      </c>
      <c r="L836" s="42"/>
      <c r="M836" s="183" t="s">
        <v>28</v>
      </c>
      <c r="N836" s="184" t="s">
        <v>44</v>
      </c>
      <c r="O836" s="67"/>
      <c r="P836" s="185">
        <f>O836*H836</f>
        <v>0</v>
      </c>
      <c r="Q836" s="185">
        <v>0</v>
      </c>
      <c r="R836" s="185">
        <f>Q836*H836</f>
        <v>0</v>
      </c>
      <c r="S836" s="185">
        <v>0</v>
      </c>
      <c r="T836" s="186">
        <f>S836*H836</f>
        <v>0</v>
      </c>
      <c r="U836" s="37"/>
      <c r="V836" s="37"/>
      <c r="W836" s="37"/>
      <c r="X836" s="37"/>
      <c r="Y836" s="37"/>
      <c r="Z836" s="37"/>
      <c r="AA836" s="37"/>
      <c r="AB836" s="37"/>
      <c r="AC836" s="37"/>
      <c r="AD836" s="37"/>
      <c r="AE836" s="37"/>
      <c r="AR836" s="187" t="s">
        <v>534</v>
      </c>
      <c r="AT836" s="187" t="s">
        <v>136</v>
      </c>
      <c r="AU836" s="187" t="s">
        <v>83</v>
      </c>
      <c r="AY836" s="20" t="s">
        <v>134</v>
      </c>
      <c r="BE836" s="188">
        <f>IF(N836="základní",J836,0)</f>
        <v>0</v>
      </c>
      <c r="BF836" s="188">
        <f>IF(N836="snížená",J836,0)</f>
        <v>0</v>
      </c>
      <c r="BG836" s="188">
        <f>IF(N836="zákl. přenesená",J836,0)</f>
        <v>0</v>
      </c>
      <c r="BH836" s="188">
        <f>IF(N836="sníž. přenesená",J836,0)</f>
        <v>0</v>
      </c>
      <c r="BI836" s="188">
        <f>IF(N836="nulová",J836,0)</f>
        <v>0</v>
      </c>
      <c r="BJ836" s="20" t="s">
        <v>81</v>
      </c>
      <c r="BK836" s="188">
        <f>ROUND(I836*H836,2)</f>
        <v>0</v>
      </c>
      <c r="BL836" s="20" t="s">
        <v>534</v>
      </c>
      <c r="BM836" s="187" t="s">
        <v>1128</v>
      </c>
    </row>
    <row r="837" spans="1:65" s="2" customFormat="1" ht="19.5">
      <c r="A837" s="37"/>
      <c r="B837" s="38"/>
      <c r="C837" s="39"/>
      <c r="D837" s="189" t="s">
        <v>143</v>
      </c>
      <c r="E837" s="39"/>
      <c r="F837" s="190" t="s">
        <v>1129</v>
      </c>
      <c r="G837" s="39"/>
      <c r="H837" s="39"/>
      <c r="I837" s="191"/>
      <c r="J837" s="39"/>
      <c r="K837" s="39"/>
      <c r="L837" s="42"/>
      <c r="M837" s="192"/>
      <c r="N837" s="193"/>
      <c r="O837" s="67"/>
      <c r="P837" s="67"/>
      <c r="Q837" s="67"/>
      <c r="R837" s="67"/>
      <c r="S837" s="67"/>
      <c r="T837" s="68"/>
      <c r="U837" s="37"/>
      <c r="V837" s="37"/>
      <c r="W837" s="37"/>
      <c r="X837" s="37"/>
      <c r="Y837" s="37"/>
      <c r="Z837" s="37"/>
      <c r="AA837" s="37"/>
      <c r="AB837" s="37"/>
      <c r="AC837" s="37"/>
      <c r="AD837" s="37"/>
      <c r="AE837" s="37"/>
      <c r="AT837" s="20" t="s">
        <v>143</v>
      </c>
      <c r="AU837" s="20" t="s">
        <v>83</v>
      </c>
    </row>
    <row r="838" spans="1:65" s="2" customFormat="1" ht="11.25">
      <c r="A838" s="37"/>
      <c r="B838" s="38"/>
      <c r="C838" s="39"/>
      <c r="D838" s="194" t="s">
        <v>145</v>
      </c>
      <c r="E838" s="39"/>
      <c r="F838" s="195" t="s">
        <v>1130</v>
      </c>
      <c r="G838" s="39"/>
      <c r="H838" s="39"/>
      <c r="I838" s="191"/>
      <c r="J838" s="39"/>
      <c r="K838" s="39"/>
      <c r="L838" s="42"/>
      <c r="M838" s="250"/>
      <c r="N838" s="251"/>
      <c r="O838" s="252"/>
      <c r="P838" s="252"/>
      <c r="Q838" s="252"/>
      <c r="R838" s="252"/>
      <c r="S838" s="252"/>
      <c r="T838" s="253"/>
      <c r="U838" s="37"/>
      <c r="V838" s="37"/>
      <c r="W838" s="37"/>
      <c r="X838" s="37"/>
      <c r="Y838" s="37"/>
      <c r="Z838" s="37"/>
      <c r="AA838" s="37"/>
      <c r="AB838" s="37"/>
      <c r="AC838" s="37"/>
      <c r="AD838" s="37"/>
      <c r="AE838" s="37"/>
      <c r="AT838" s="20" t="s">
        <v>145</v>
      </c>
      <c r="AU838" s="20" t="s">
        <v>83</v>
      </c>
    </row>
    <row r="839" spans="1:65" s="2" customFormat="1" ht="6.95" customHeight="1">
      <c r="A839" s="37"/>
      <c r="B839" s="50"/>
      <c r="C839" s="51"/>
      <c r="D839" s="51"/>
      <c r="E839" s="51"/>
      <c r="F839" s="51"/>
      <c r="G839" s="51"/>
      <c r="H839" s="51"/>
      <c r="I839" s="51"/>
      <c r="J839" s="51"/>
      <c r="K839" s="51"/>
      <c r="L839" s="42"/>
      <c r="M839" s="37"/>
      <c r="O839" s="37"/>
      <c r="P839" s="37"/>
      <c r="Q839" s="37"/>
      <c r="R839" s="37"/>
      <c r="S839" s="37"/>
      <c r="T839" s="37"/>
      <c r="U839" s="37"/>
      <c r="V839" s="37"/>
      <c r="W839" s="37"/>
      <c r="X839" s="37"/>
      <c r="Y839" s="37"/>
      <c r="Z839" s="37"/>
      <c r="AA839" s="37"/>
      <c r="AB839" s="37"/>
      <c r="AC839" s="37"/>
      <c r="AD839" s="37"/>
      <c r="AE839" s="37"/>
    </row>
    <row r="840" spans="1:65" ht="11.25"/>
    <row r="841" spans="1:65" ht="11.25"/>
    <row r="842" spans="1:65" ht="11.25"/>
    <row r="843" spans="1:65" ht="11.25"/>
    <row r="844" spans="1:65" ht="11.25"/>
    <row r="845" spans="1:65" ht="11.25"/>
    <row r="846" spans="1:65" ht="11.25"/>
    <row r="847" spans="1:65" ht="11.25"/>
    <row r="848" spans="1:65" ht="11.25"/>
    <row r="849" ht="11.25"/>
    <row r="850" ht="11.25"/>
    <row r="851" ht="11.25"/>
    <row r="852" ht="11.25"/>
    <row r="853" ht="11.25"/>
    <row r="854" ht="11.25"/>
    <row r="855" ht="11.25"/>
    <row r="856" ht="11.25"/>
    <row r="857" ht="11.25"/>
    <row r="862" ht="11.25"/>
  </sheetData>
  <sheetProtection algorithmName="SHA-512" hashValue="gK+QF6zP05YtneJYQtAgKpvE1B81Ipsjd74e5gxaAHJqM0YNscc5abq7tcEDECl12GkVz/mMJ0K6cdfkQgWEVg==" saltValue="S4cL0DDQz4KI4VHNSFWQZQ==" spinCount="100000" sheet="1" objects="1" scenarios="1"/>
  <autoFilter ref="C93:K838" xr:uid="{00000000-0009-0000-0000-000001000000}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hyperlinks>
    <hyperlink ref="F99" r:id="rId1" xr:uid="{00000000-0004-0000-0100-000000000000}"/>
    <hyperlink ref="F104" r:id="rId2" xr:uid="{00000000-0004-0000-0100-000001000000}"/>
    <hyperlink ref="F114" r:id="rId3" xr:uid="{00000000-0004-0000-0100-000002000000}"/>
    <hyperlink ref="F118" r:id="rId4" xr:uid="{00000000-0004-0000-0100-000003000000}"/>
    <hyperlink ref="F125" r:id="rId5" xr:uid="{00000000-0004-0000-0100-000004000000}"/>
    <hyperlink ref="F130" r:id="rId6" xr:uid="{00000000-0004-0000-0100-000005000000}"/>
    <hyperlink ref="F134" r:id="rId7" xr:uid="{00000000-0004-0000-0100-000006000000}"/>
    <hyperlink ref="F138" r:id="rId8" xr:uid="{00000000-0004-0000-0100-000007000000}"/>
    <hyperlink ref="F145" r:id="rId9" xr:uid="{00000000-0004-0000-0100-000008000000}"/>
    <hyperlink ref="F150" r:id="rId10" xr:uid="{00000000-0004-0000-0100-000009000000}"/>
    <hyperlink ref="F156" r:id="rId11" xr:uid="{00000000-0004-0000-0100-00000A000000}"/>
    <hyperlink ref="F175" r:id="rId12" xr:uid="{00000000-0004-0000-0100-00000B000000}"/>
    <hyperlink ref="F185" r:id="rId13" xr:uid="{00000000-0004-0000-0100-00000C000000}"/>
    <hyperlink ref="F190" r:id="rId14" xr:uid="{00000000-0004-0000-0100-00000D000000}"/>
    <hyperlink ref="F199" r:id="rId15" xr:uid="{00000000-0004-0000-0100-00000E000000}"/>
    <hyperlink ref="F207" r:id="rId16" xr:uid="{00000000-0004-0000-0100-00000F000000}"/>
    <hyperlink ref="F212" r:id="rId17" xr:uid="{00000000-0004-0000-0100-000011000000}"/>
    <hyperlink ref="F222" r:id="rId18" xr:uid="{00000000-0004-0000-0100-000012000000}"/>
    <hyperlink ref="F227" r:id="rId19" xr:uid="{00000000-0004-0000-0100-000016000000}"/>
    <hyperlink ref="F233" r:id="rId20" xr:uid="{00000000-0004-0000-0100-000018000000}"/>
    <hyperlink ref="F238" r:id="rId21" xr:uid="{00000000-0004-0000-0100-000019000000}"/>
    <hyperlink ref="F242" r:id="rId22" xr:uid="{00000000-0004-0000-0100-00001A000000}"/>
    <hyperlink ref="F254" r:id="rId23" xr:uid="{00000000-0004-0000-0100-00001B000000}"/>
    <hyperlink ref="F262" r:id="rId24" xr:uid="{00000000-0004-0000-0100-00001C000000}"/>
    <hyperlink ref="F271" r:id="rId25" xr:uid="{00000000-0004-0000-0100-00001D000000}"/>
    <hyperlink ref="F276" r:id="rId26" xr:uid="{00000000-0004-0000-0100-00001E000000}"/>
    <hyperlink ref="F282" r:id="rId27" xr:uid="{00000000-0004-0000-0100-00001F000000}"/>
    <hyperlink ref="F289" r:id="rId28" xr:uid="{00000000-0004-0000-0100-000020000000}"/>
    <hyperlink ref="F293" r:id="rId29" xr:uid="{00000000-0004-0000-0100-000021000000}"/>
    <hyperlink ref="F297" r:id="rId30" xr:uid="{00000000-0004-0000-0100-000022000000}"/>
    <hyperlink ref="F301" r:id="rId31" xr:uid="{00000000-0004-0000-0100-000023000000}"/>
    <hyperlink ref="F305" r:id="rId32" xr:uid="{00000000-0004-0000-0100-000024000000}"/>
    <hyperlink ref="F309" r:id="rId33" xr:uid="{00000000-0004-0000-0100-000025000000}"/>
    <hyperlink ref="F313" r:id="rId34" xr:uid="{00000000-0004-0000-0100-000026000000}"/>
    <hyperlink ref="F325" r:id="rId35" xr:uid="{00000000-0004-0000-0100-000027000000}"/>
    <hyperlink ref="F338" r:id="rId36" xr:uid="{00000000-0004-0000-0100-000028000000}"/>
    <hyperlink ref="F348" r:id="rId37" xr:uid="{00000000-0004-0000-0100-000029000000}"/>
    <hyperlink ref="F367" r:id="rId38" xr:uid="{00000000-0004-0000-0100-00002A000000}"/>
    <hyperlink ref="F379" r:id="rId39" xr:uid="{00000000-0004-0000-0100-00002B000000}"/>
    <hyperlink ref="F395" r:id="rId40" xr:uid="{00000000-0004-0000-0100-00002C000000}"/>
    <hyperlink ref="F403" r:id="rId41" xr:uid="{00000000-0004-0000-0100-00002D000000}"/>
    <hyperlink ref="F410" r:id="rId42" xr:uid="{00000000-0004-0000-0100-00002E000000}"/>
    <hyperlink ref="F415" r:id="rId43" xr:uid="{00000000-0004-0000-0100-00002F000000}"/>
    <hyperlink ref="F419" r:id="rId44" xr:uid="{00000000-0004-0000-0100-000030000000}"/>
    <hyperlink ref="F426" r:id="rId45" xr:uid="{00000000-0004-0000-0100-000031000000}"/>
    <hyperlink ref="F433" r:id="rId46" xr:uid="{00000000-0004-0000-0100-000032000000}"/>
    <hyperlink ref="F440" r:id="rId47" xr:uid="{00000000-0004-0000-0100-000033000000}"/>
    <hyperlink ref="F445" r:id="rId48" xr:uid="{00000000-0004-0000-0100-000034000000}"/>
    <hyperlink ref="F449" r:id="rId49" xr:uid="{00000000-0004-0000-0100-000035000000}"/>
    <hyperlink ref="F456" r:id="rId50" xr:uid="{00000000-0004-0000-0100-000036000000}"/>
    <hyperlink ref="F461" r:id="rId51" xr:uid="{00000000-0004-0000-0100-000037000000}"/>
    <hyperlink ref="F474" r:id="rId52" xr:uid="{00000000-0004-0000-0100-000038000000}"/>
    <hyperlink ref="F487" r:id="rId53" xr:uid="{00000000-0004-0000-0100-000039000000}"/>
    <hyperlink ref="F492" r:id="rId54" xr:uid="{00000000-0004-0000-0100-00003A000000}"/>
    <hyperlink ref="F503" r:id="rId55" xr:uid="{00000000-0004-0000-0100-00003B000000}"/>
    <hyperlink ref="F510" r:id="rId56" xr:uid="{00000000-0004-0000-0100-00003C000000}"/>
    <hyperlink ref="F518" r:id="rId57" xr:uid="{00000000-0004-0000-0100-00003D000000}"/>
    <hyperlink ref="F522" r:id="rId58" xr:uid="{00000000-0004-0000-0100-00003E000000}"/>
    <hyperlink ref="F526" r:id="rId59" xr:uid="{00000000-0004-0000-0100-00003F000000}"/>
    <hyperlink ref="F530" r:id="rId60" xr:uid="{00000000-0004-0000-0100-000040000000}"/>
    <hyperlink ref="F534" r:id="rId61" xr:uid="{00000000-0004-0000-0100-000041000000}"/>
    <hyperlink ref="F553" r:id="rId62" xr:uid="{00000000-0004-0000-0100-000042000000}"/>
    <hyperlink ref="F583" r:id="rId63" xr:uid="{00000000-0004-0000-0100-000043000000}"/>
    <hyperlink ref="F588" r:id="rId64" xr:uid="{00000000-0004-0000-0100-000044000000}"/>
    <hyperlink ref="F592" r:id="rId65" xr:uid="{00000000-0004-0000-0100-000045000000}"/>
    <hyperlink ref="F596" r:id="rId66" xr:uid="{00000000-0004-0000-0100-000046000000}"/>
    <hyperlink ref="F600" r:id="rId67" xr:uid="{00000000-0004-0000-0100-000047000000}"/>
    <hyperlink ref="F608" r:id="rId68" xr:uid="{00000000-0004-0000-0100-000048000000}"/>
    <hyperlink ref="F628" r:id="rId69" xr:uid="{00000000-0004-0000-0100-000049000000}"/>
    <hyperlink ref="F633" r:id="rId70" xr:uid="{00000000-0004-0000-0100-00004A000000}"/>
    <hyperlink ref="F637" r:id="rId71" xr:uid="{00000000-0004-0000-0100-00004B000000}"/>
    <hyperlink ref="F641" r:id="rId72" xr:uid="{00000000-0004-0000-0100-00004C000000}"/>
    <hyperlink ref="F645" r:id="rId73" xr:uid="{00000000-0004-0000-0100-00004D000000}"/>
    <hyperlink ref="F649" r:id="rId74" xr:uid="{00000000-0004-0000-0100-00004E000000}"/>
    <hyperlink ref="F653" r:id="rId75" xr:uid="{00000000-0004-0000-0100-00004F000000}"/>
    <hyperlink ref="F657" r:id="rId76" xr:uid="{00000000-0004-0000-0100-000050000000}"/>
    <hyperlink ref="F661" r:id="rId77" xr:uid="{00000000-0004-0000-0100-000051000000}"/>
    <hyperlink ref="F665" r:id="rId78" xr:uid="{00000000-0004-0000-0100-000052000000}"/>
    <hyperlink ref="F670" r:id="rId79" xr:uid="{00000000-0004-0000-0100-000053000000}"/>
    <hyperlink ref="F675" r:id="rId80" xr:uid="{00000000-0004-0000-0100-000054000000}"/>
    <hyperlink ref="F679" r:id="rId81" xr:uid="{00000000-0004-0000-0100-000055000000}"/>
    <hyperlink ref="F683" r:id="rId82" xr:uid="{00000000-0004-0000-0100-000056000000}"/>
    <hyperlink ref="F687" r:id="rId83" xr:uid="{00000000-0004-0000-0100-000057000000}"/>
    <hyperlink ref="F691" r:id="rId84" xr:uid="{00000000-0004-0000-0100-000058000000}"/>
    <hyperlink ref="F695" r:id="rId85" xr:uid="{00000000-0004-0000-0100-000059000000}"/>
    <hyperlink ref="F700" r:id="rId86" xr:uid="{00000000-0004-0000-0100-00005A000000}"/>
    <hyperlink ref="F706" r:id="rId87" xr:uid="{00000000-0004-0000-0100-00005B000000}"/>
    <hyperlink ref="F713" r:id="rId88" xr:uid="{00000000-0004-0000-0100-00005C000000}"/>
    <hyperlink ref="F720" r:id="rId89" xr:uid="{00000000-0004-0000-0100-00005D000000}"/>
    <hyperlink ref="F728" r:id="rId90" xr:uid="{00000000-0004-0000-0100-00005E000000}"/>
    <hyperlink ref="F732" r:id="rId91" xr:uid="{00000000-0004-0000-0100-00005F000000}"/>
    <hyperlink ref="F738" r:id="rId92" xr:uid="{00000000-0004-0000-0100-000060000000}"/>
    <hyperlink ref="F745" r:id="rId93" xr:uid="{00000000-0004-0000-0100-000061000000}"/>
    <hyperlink ref="F756" r:id="rId94" xr:uid="{00000000-0004-0000-0100-000062000000}"/>
    <hyperlink ref="F765" r:id="rId95" xr:uid="{00000000-0004-0000-0100-000063000000}"/>
    <hyperlink ref="F771" r:id="rId96" xr:uid="{00000000-0004-0000-0100-000064000000}"/>
    <hyperlink ref="F776" r:id="rId97" xr:uid="{00000000-0004-0000-0100-000065000000}"/>
    <hyperlink ref="F782" r:id="rId98" xr:uid="{00000000-0004-0000-0100-000066000000}"/>
    <hyperlink ref="F788" r:id="rId99" xr:uid="{00000000-0004-0000-0100-000067000000}"/>
    <hyperlink ref="F794" r:id="rId100" xr:uid="{00000000-0004-0000-0100-000068000000}"/>
    <hyperlink ref="F800" r:id="rId101" xr:uid="{00000000-0004-0000-0100-000069000000}"/>
    <hyperlink ref="F806" r:id="rId102" xr:uid="{00000000-0004-0000-0100-00006A000000}"/>
    <hyperlink ref="F816" r:id="rId103" xr:uid="{00000000-0004-0000-0100-00006B000000}"/>
    <hyperlink ref="F824" r:id="rId104" xr:uid="{00000000-0004-0000-0100-00006C000000}"/>
    <hyperlink ref="F831" r:id="rId105" xr:uid="{00000000-0004-0000-0100-00006D000000}"/>
    <hyperlink ref="F838" r:id="rId106" xr:uid="{00000000-0004-0000-0100-00006E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A2:BM128"/>
  <sheetViews>
    <sheetView showGridLines="0" topLeftCell="A68" workbookViewId="0">
      <selection activeCell="H93" sqref="H93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20" t="s">
        <v>86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83</v>
      </c>
    </row>
    <row r="4" spans="1:46" s="1" customFormat="1" ht="24.95" customHeight="1">
      <c r="B4" s="23"/>
      <c r="D4" s="106" t="s">
        <v>97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1" t="str">
        <f>'Rekapitulace stavby'!K6</f>
        <v>Teplice - Rekonstrukce ulice Francouzská</v>
      </c>
      <c r="F7" s="382"/>
      <c r="G7" s="382"/>
      <c r="H7" s="382"/>
      <c r="L7" s="23"/>
    </row>
    <row r="8" spans="1:46" s="2" customFormat="1" ht="12" customHeight="1">
      <c r="A8" s="37"/>
      <c r="B8" s="42"/>
      <c r="C8" s="37"/>
      <c r="D8" s="108" t="s">
        <v>98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3" t="s">
        <v>1131</v>
      </c>
      <c r="F9" s="384"/>
      <c r="G9" s="384"/>
      <c r="H9" s="384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28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22</v>
      </c>
      <c r="E12" s="37"/>
      <c r="F12" s="110" t="s">
        <v>23</v>
      </c>
      <c r="G12" s="37"/>
      <c r="H12" s="37"/>
      <c r="I12" s="108" t="s">
        <v>24</v>
      </c>
      <c r="J12" s="111" t="str">
        <f>'Rekapitulace stavby'!AN8</f>
        <v>30. 11. 2025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26</v>
      </c>
      <c r="E14" s="37"/>
      <c r="F14" s="37"/>
      <c r="G14" s="37"/>
      <c r="H14" s="37"/>
      <c r="I14" s="108" t="s">
        <v>27</v>
      </c>
      <c r="J14" s="110" t="str">
        <f>IF('Rekapitulace stavby'!AN10="","",'Rekapitulace stavby'!AN10)</f>
        <v/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tr">
        <f>IF('Rekapitulace stavby'!E11="","",'Rekapitulace stavby'!E11)</f>
        <v xml:space="preserve"> </v>
      </c>
      <c r="F15" s="37"/>
      <c r="G15" s="37"/>
      <c r="H15" s="37"/>
      <c r="I15" s="108" t="s">
        <v>30</v>
      </c>
      <c r="J15" s="110" t="str">
        <f>IF('Rekapitulace stavby'!AN11="","",'Rekapitulace stavby'!AN11)</f>
        <v/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31</v>
      </c>
      <c r="E17" s="37"/>
      <c r="F17" s="37"/>
      <c r="G17" s="37"/>
      <c r="H17" s="37"/>
      <c r="I17" s="108" t="s">
        <v>27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5" t="str">
        <f>'Rekapitulace stavby'!E14</f>
        <v>Vyplň údaj</v>
      </c>
      <c r="F18" s="386"/>
      <c r="G18" s="386"/>
      <c r="H18" s="386"/>
      <c r="I18" s="108" t="s">
        <v>30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33</v>
      </c>
      <c r="E20" s="37"/>
      <c r="F20" s="37"/>
      <c r="G20" s="37"/>
      <c r="H20" s="37"/>
      <c r="I20" s="108" t="s">
        <v>27</v>
      </c>
      <c r="J20" s="110" t="s">
        <v>28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">
        <v>34</v>
      </c>
      <c r="F21" s="37"/>
      <c r="G21" s="37"/>
      <c r="H21" s="37"/>
      <c r="I21" s="108" t="s">
        <v>30</v>
      </c>
      <c r="J21" s="110" t="s">
        <v>28</v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36</v>
      </c>
      <c r="E23" s="37"/>
      <c r="F23" s="37"/>
      <c r="G23" s="37"/>
      <c r="H23" s="37"/>
      <c r="I23" s="108" t="s">
        <v>27</v>
      </c>
      <c r="J23" s="110" t="str">
        <f>IF('Rekapitulace stavby'!AN19="","",'Rekapitulace stavby'!AN19)</f>
        <v/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tr">
        <f>IF('Rekapitulace stavby'!E20="","",'Rekapitulace stavby'!E20)</f>
        <v xml:space="preserve"> </v>
      </c>
      <c r="F24" s="37"/>
      <c r="G24" s="37"/>
      <c r="H24" s="37"/>
      <c r="I24" s="108" t="s">
        <v>30</v>
      </c>
      <c r="J24" s="110" t="str">
        <f>IF('Rekapitulace stavby'!AN20="","",'Rekapitulace stavby'!AN20)</f>
        <v/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37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87" t="s">
        <v>28</v>
      </c>
      <c r="F27" s="387"/>
      <c r="G27" s="387"/>
      <c r="H27" s="387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39</v>
      </c>
      <c r="E30" s="37"/>
      <c r="F30" s="37"/>
      <c r="G30" s="37"/>
      <c r="H30" s="37"/>
      <c r="I30" s="37"/>
      <c r="J30" s="117">
        <f>ROUND(J84,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41</v>
      </c>
      <c r="G32" s="37"/>
      <c r="H32" s="37"/>
      <c r="I32" s="118" t="s">
        <v>40</v>
      </c>
      <c r="J32" s="118" t="s">
        <v>42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43</v>
      </c>
      <c r="E33" s="108" t="s">
        <v>44</v>
      </c>
      <c r="F33" s="120">
        <f>ROUND((SUM(BE84:BE127)),  2)</f>
        <v>0</v>
      </c>
      <c r="G33" s="37"/>
      <c r="H33" s="37"/>
      <c r="I33" s="121">
        <v>0.21</v>
      </c>
      <c r="J33" s="120">
        <f>ROUND(((SUM(BE84:BE127))*I33),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45</v>
      </c>
      <c r="F34" s="120">
        <f>ROUND((SUM(BF84:BF127)),  2)</f>
        <v>0</v>
      </c>
      <c r="G34" s="37"/>
      <c r="H34" s="37"/>
      <c r="I34" s="121">
        <v>0.12</v>
      </c>
      <c r="J34" s="120">
        <f>ROUND(((SUM(BF84:BF127))*I34),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46</v>
      </c>
      <c r="F35" s="120">
        <f>ROUND((SUM(BG84:BG127)),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47</v>
      </c>
      <c r="F36" s="120">
        <f>ROUND((SUM(BH84:BH127)),  2)</f>
        <v>0</v>
      </c>
      <c r="G36" s="37"/>
      <c r="H36" s="37"/>
      <c r="I36" s="121">
        <v>0.12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48</v>
      </c>
      <c r="F37" s="120">
        <f>ROUND((SUM(BI84:BI127)),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49</v>
      </c>
      <c r="E39" s="124"/>
      <c r="F39" s="124"/>
      <c r="G39" s="125" t="s">
        <v>50</v>
      </c>
      <c r="H39" s="126" t="s">
        <v>51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100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88" t="str">
        <f>E7</f>
        <v>Teplice - Rekonstrukce ulice Francouzská</v>
      </c>
      <c r="F48" s="389"/>
      <c r="G48" s="389"/>
      <c r="H48" s="389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98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41" t="str">
        <f>E9</f>
        <v>SO 101s - Sanace zemní pláně a aktivní zóny</v>
      </c>
      <c r="F50" s="390"/>
      <c r="G50" s="390"/>
      <c r="H50" s="390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22</v>
      </c>
      <c r="D52" s="39"/>
      <c r="E52" s="39"/>
      <c r="F52" s="30" t="str">
        <f>F12</f>
        <v>Teplice</v>
      </c>
      <c r="G52" s="39"/>
      <c r="H52" s="39"/>
      <c r="I52" s="32" t="s">
        <v>24</v>
      </c>
      <c r="J52" s="62" t="str">
        <f>IF(J12="","",J12)</f>
        <v>30. 11. 2025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>
      <c r="A54" s="37"/>
      <c r="B54" s="38"/>
      <c r="C54" s="32" t="s">
        <v>26</v>
      </c>
      <c r="D54" s="39"/>
      <c r="E54" s="39"/>
      <c r="F54" s="30" t="str">
        <f>E15</f>
        <v xml:space="preserve"> </v>
      </c>
      <c r="G54" s="39"/>
      <c r="H54" s="39"/>
      <c r="I54" s="32" t="s">
        <v>33</v>
      </c>
      <c r="J54" s="35" t="str">
        <f>E21</f>
        <v>Projekce dopravní Filip, s.r.o.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31</v>
      </c>
      <c r="D55" s="39"/>
      <c r="E55" s="39"/>
      <c r="F55" s="30" t="str">
        <f>IF(E18="","",E18)</f>
        <v>Vyplň údaj</v>
      </c>
      <c r="G55" s="39"/>
      <c r="H55" s="39"/>
      <c r="I55" s="32" t="s">
        <v>36</v>
      </c>
      <c r="J55" s="35" t="str">
        <f>E24</f>
        <v xml:space="preserve"> 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101</v>
      </c>
      <c r="D57" s="134"/>
      <c r="E57" s="134"/>
      <c r="F57" s="134"/>
      <c r="G57" s="134"/>
      <c r="H57" s="134"/>
      <c r="I57" s="134"/>
      <c r="J57" s="135" t="s">
        <v>102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71</v>
      </c>
      <c r="D59" s="39"/>
      <c r="E59" s="39"/>
      <c r="F59" s="39"/>
      <c r="G59" s="39"/>
      <c r="H59" s="39"/>
      <c r="I59" s="39"/>
      <c r="J59" s="80">
        <f>J84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103</v>
      </c>
    </row>
    <row r="60" spans="1:47" s="9" customFormat="1" ht="24.95" customHeight="1">
      <c r="B60" s="137"/>
      <c r="C60" s="138"/>
      <c r="D60" s="139" t="s">
        <v>104</v>
      </c>
      <c r="E60" s="140"/>
      <c r="F60" s="140"/>
      <c r="G60" s="140"/>
      <c r="H60" s="140"/>
      <c r="I60" s="140"/>
      <c r="J60" s="141">
        <f>J85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105</v>
      </c>
      <c r="E61" s="146"/>
      <c r="F61" s="146"/>
      <c r="G61" s="146"/>
      <c r="H61" s="146"/>
      <c r="I61" s="146"/>
      <c r="J61" s="147">
        <f>J86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109</v>
      </c>
      <c r="E62" s="146"/>
      <c r="F62" s="146"/>
      <c r="G62" s="146"/>
      <c r="H62" s="146"/>
      <c r="I62" s="146"/>
      <c r="J62" s="147">
        <f>J110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111</v>
      </c>
      <c r="E63" s="146"/>
      <c r="F63" s="146"/>
      <c r="G63" s="146"/>
      <c r="H63" s="146"/>
      <c r="I63" s="146"/>
      <c r="J63" s="147">
        <f>J119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114</v>
      </c>
      <c r="E64" s="146"/>
      <c r="F64" s="146"/>
      <c r="G64" s="146"/>
      <c r="H64" s="146"/>
      <c r="I64" s="146"/>
      <c r="J64" s="147">
        <f>J124</f>
        <v>0</v>
      </c>
      <c r="K64" s="144"/>
      <c r="L64" s="148"/>
    </row>
    <row r="65" spans="1:31" s="2" customFormat="1" ht="21.75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09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pans="1:31" s="2" customFormat="1" ht="6.95" customHeight="1">
      <c r="A66" s="37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09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pans="1:31" s="2" customFormat="1" ht="6.95" customHeight="1">
      <c r="A70" s="37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10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24.95" customHeight="1">
      <c r="A71" s="37"/>
      <c r="B71" s="38"/>
      <c r="C71" s="26" t="s">
        <v>119</v>
      </c>
      <c r="D71" s="39"/>
      <c r="E71" s="39"/>
      <c r="F71" s="39"/>
      <c r="G71" s="39"/>
      <c r="H71" s="39"/>
      <c r="I71" s="39"/>
      <c r="J71" s="39"/>
      <c r="K71" s="39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6.95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0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12" customHeight="1">
      <c r="A73" s="37"/>
      <c r="B73" s="38"/>
      <c r="C73" s="32" t="s">
        <v>16</v>
      </c>
      <c r="D73" s="39"/>
      <c r="E73" s="39"/>
      <c r="F73" s="39"/>
      <c r="G73" s="39"/>
      <c r="H73" s="39"/>
      <c r="I73" s="39"/>
      <c r="J73" s="39"/>
      <c r="K73" s="39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6.5" customHeight="1">
      <c r="A74" s="37"/>
      <c r="B74" s="38"/>
      <c r="C74" s="39"/>
      <c r="D74" s="39"/>
      <c r="E74" s="388" t="str">
        <f>E7</f>
        <v>Teplice - Rekonstrukce ulice Francouzská</v>
      </c>
      <c r="F74" s="389"/>
      <c r="G74" s="389"/>
      <c r="H74" s="389"/>
      <c r="I74" s="39"/>
      <c r="J74" s="39"/>
      <c r="K74" s="39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2" customHeight="1">
      <c r="A75" s="37"/>
      <c r="B75" s="38"/>
      <c r="C75" s="32" t="s">
        <v>98</v>
      </c>
      <c r="D75" s="39"/>
      <c r="E75" s="39"/>
      <c r="F75" s="39"/>
      <c r="G75" s="39"/>
      <c r="H75" s="39"/>
      <c r="I75" s="39"/>
      <c r="J75" s="39"/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6.5" customHeight="1">
      <c r="A76" s="37"/>
      <c r="B76" s="38"/>
      <c r="C76" s="39"/>
      <c r="D76" s="39"/>
      <c r="E76" s="341" t="str">
        <f>E9</f>
        <v>SO 101s - Sanace zemní pláně a aktivní zóny</v>
      </c>
      <c r="F76" s="390"/>
      <c r="G76" s="390"/>
      <c r="H76" s="390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6.95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2" customHeight="1">
      <c r="A78" s="37"/>
      <c r="B78" s="38"/>
      <c r="C78" s="32" t="s">
        <v>22</v>
      </c>
      <c r="D78" s="39"/>
      <c r="E78" s="39"/>
      <c r="F78" s="30" t="str">
        <f>F12</f>
        <v>Teplice</v>
      </c>
      <c r="G78" s="39"/>
      <c r="H78" s="39"/>
      <c r="I78" s="32" t="s">
        <v>24</v>
      </c>
      <c r="J78" s="62" t="str">
        <f>IF(J12="","",J12)</f>
        <v>30. 11. 2025</v>
      </c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6.95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25.7" customHeight="1">
      <c r="A80" s="37"/>
      <c r="B80" s="38"/>
      <c r="C80" s="32" t="s">
        <v>26</v>
      </c>
      <c r="D80" s="39"/>
      <c r="E80" s="39"/>
      <c r="F80" s="30" t="str">
        <f>E15</f>
        <v xml:space="preserve"> </v>
      </c>
      <c r="G80" s="39"/>
      <c r="H80" s="39"/>
      <c r="I80" s="32" t="s">
        <v>33</v>
      </c>
      <c r="J80" s="35" t="str">
        <f>E21</f>
        <v>Projekce dopravní Filip, s.r.o.</v>
      </c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5.2" customHeight="1">
      <c r="A81" s="37"/>
      <c r="B81" s="38"/>
      <c r="C81" s="32" t="s">
        <v>31</v>
      </c>
      <c r="D81" s="39"/>
      <c r="E81" s="39"/>
      <c r="F81" s="30" t="str">
        <f>IF(E18="","",E18)</f>
        <v>Vyplň údaj</v>
      </c>
      <c r="G81" s="39"/>
      <c r="H81" s="39"/>
      <c r="I81" s="32" t="s">
        <v>36</v>
      </c>
      <c r="J81" s="35" t="str">
        <f>E24</f>
        <v xml:space="preserve"> </v>
      </c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0.35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11" customFormat="1" ht="29.25" customHeight="1">
      <c r="A83" s="149"/>
      <c r="B83" s="150"/>
      <c r="C83" s="151" t="s">
        <v>120</v>
      </c>
      <c r="D83" s="152" t="s">
        <v>58</v>
      </c>
      <c r="E83" s="152" t="s">
        <v>54</v>
      </c>
      <c r="F83" s="152" t="s">
        <v>55</v>
      </c>
      <c r="G83" s="152" t="s">
        <v>121</v>
      </c>
      <c r="H83" s="152" t="s">
        <v>122</v>
      </c>
      <c r="I83" s="152" t="s">
        <v>123</v>
      </c>
      <c r="J83" s="152" t="s">
        <v>102</v>
      </c>
      <c r="K83" s="153" t="s">
        <v>124</v>
      </c>
      <c r="L83" s="154"/>
      <c r="M83" s="71" t="s">
        <v>28</v>
      </c>
      <c r="N83" s="72" t="s">
        <v>43</v>
      </c>
      <c r="O83" s="72" t="s">
        <v>125</v>
      </c>
      <c r="P83" s="72" t="s">
        <v>126</v>
      </c>
      <c r="Q83" s="72" t="s">
        <v>127</v>
      </c>
      <c r="R83" s="72" t="s">
        <v>128</v>
      </c>
      <c r="S83" s="72" t="s">
        <v>129</v>
      </c>
      <c r="T83" s="73" t="s">
        <v>130</v>
      </c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</row>
    <row r="84" spans="1:65" s="2" customFormat="1" ht="22.9" customHeight="1">
      <c r="A84" s="37"/>
      <c r="B84" s="38"/>
      <c r="C84" s="78" t="s">
        <v>131</v>
      </c>
      <c r="D84" s="39"/>
      <c r="E84" s="39"/>
      <c r="F84" s="39"/>
      <c r="G84" s="39"/>
      <c r="H84" s="39"/>
      <c r="I84" s="39"/>
      <c r="J84" s="155">
        <f>BK84</f>
        <v>0</v>
      </c>
      <c r="K84" s="39"/>
      <c r="L84" s="42"/>
      <c r="M84" s="74"/>
      <c r="N84" s="156"/>
      <c r="O84" s="75"/>
      <c r="P84" s="157">
        <f>P85</f>
        <v>0</v>
      </c>
      <c r="Q84" s="75"/>
      <c r="R84" s="157">
        <f>R85</f>
        <v>1.9955400999999999</v>
      </c>
      <c r="S84" s="75"/>
      <c r="T84" s="158">
        <f>T85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20" t="s">
        <v>72</v>
      </c>
      <c r="AU84" s="20" t="s">
        <v>103</v>
      </c>
      <c r="BK84" s="159">
        <f>BK85</f>
        <v>0</v>
      </c>
    </row>
    <row r="85" spans="1:65" s="12" customFormat="1" ht="25.9" customHeight="1">
      <c r="B85" s="160"/>
      <c r="C85" s="161"/>
      <c r="D85" s="162" t="s">
        <v>72</v>
      </c>
      <c r="E85" s="163" t="s">
        <v>132</v>
      </c>
      <c r="F85" s="163" t="s">
        <v>133</v>
      </c>
      <c r="G85" s="161"/>
      <c r="H85" s="161"/>
      <c r="I85" s="164"/>
      <c r="J85" s="165">
        <f>BK85</f>
        <v>0</v>
      </c>
      <c r="K85" s="161"/>
      <c r="L85" s="166"/>
      <c r="M85" s="167"/>
      <c r="N85" s="168"/>
      <c r="O85" s="168"/>
      <c r="P85" s="169">
        <f>P86+P110+P119+P124</f>
        <v>0</v>
      </c>
      <c r="Q85" s="168"/>
      <c r="R85" s="169">
        <f>R86+R110+R119+R124</f>
        <v>1.9955400999999999</v>
      </c>
      <c r="S85" s="168"/>
      <c r="T85" s="170">
        <f>T86+T110+T119+T124</f>
        <v>0</v>
      </c>
      <c r="AR85" s="171" t="s">
        <v>81</v>
      </c>
      <c r="AT85" s="172" t="s">
        <v>72</v>
      </c>
      <c r="AU85" s="172" t="s">
        <v>73</v>
      </c>
      <c r="AY85" s="171" t="s">
        <v>134</v>
      </c>
      <c r="BK85" s="173">
        <f>BK86+BK110+BK119+BK124</f>
        <v>0</v>
      </c>
    </row>
    <row r="86" spans="1:65" s="12" customFormat="1" ht="22.9" customHeight="1">
      <c r="B86" s="160"/>
      <c r="C86" s="161"/>
      <c r="D86" s="162" t="s">
        <v>72</v>
      </c>
      <c r="E86" s="174" t="s">
        <v>81</v>
      </c>
      <c r="F86" s="174" t="s">
        <v>135</v>
      </c>
      <c r="G86" s="161"/>
      <c r="H86" s="161"/>
      <c r="I86" s="164"/>
      <c r="J86" s="175">
        <f>BK86</f>
        <v>0</v>
      </c>
      <c r="K86" s="161"/>
      <c r="L86" s="166"/>
      <c r="M86" s="167"/>
      <c r="N86" s="168"/>
      <c r="O86" s="168"/>
      <c r="P86" s="169">
        <f>SUM(P87:P109)</f>
        <v>0</v>
      </c>
      <c r="Q86" s="168"/>
      <c r="R86" s="169">
        <f>SUM(R87:R109)</f>
        <v>0</v>
      </c>
      <c r="S86" s="168"/>
      <c r="T86" s="170">
        <f>SUM(T87:T109)</f>
        <v>0</v>
      </c>
      <c r="AR86" s="171" t="s">
        <v>81</v>
      </c>
      <c r="AT86" s="172" t="s">
        <v>72</v>
      </c>
      <c r="AU86" s="172" t="s">
        <v>81</v>
      </c>
      <c r="AY86" s="171" t="s">
        <v>134</v>
      </c>
      <c r="BK86" s="173">
        <f>SUM(BK87:BK109)</f>
        <v>0</v>
      </c>
    </row>
    <row r="87" spans="1:65" s="2" customFormat="1" ht="33" customHeight="1">
      <c r="A87" s="37"/>
      <c r="B87" s="38"/>
      <c r="C87" s="176" t="s">
        <v>81</v>
      </c>
      <c r="D87" s="176" t="s">
        <v>136</v>
      </c>
      <c r="E87" s="177" t="s">
        <v>1132</v>
      </c>
      <c r="F87" s="178" t="s">
        <v>1133</v>
      </c>
      <c r="G87" s="179" t="s">
        <v>139</v>
      </c>
      <c r="H87" s="180">
        <v>1334.7460000000001</v>
      </c>
      <c r="I87" s="181"/>
      <c r="J87" s="182">
        <f>ROUND(I87*H87,2)</f>
        <v>0</v>
      </c>
      <c r="K87" s="178" t="s">
        <v>140</v>
      </c>
      <c r="L87" s="42"/>
      <c r="M87" s="183" t="s">
        <v>28</v>
      </c>
      <c r="N87" s="184" t="s">
        <v>44</v>
      </c>
      <c r="O87" s="67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87" t="s">
        <v>141</v>
      </c>
      <c r="AT87" s="187" t="s">
        <v>136</v>
      </c>
      <c r="AU87" s="187" t="s">
        <v>83</v>
      </c>
      <c r="AY87" s="20" t="s">
        <v>134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20" t="s">
        <v>81</v>
      </c>
      <c r="BK87" s="188">
        <f>ROUND(I87*H87,2)</f>
        <v>0</v>
      </c>
      <c r="BL87" s="20" t="s">
        <v>141</v>
      </c>
      <c r="BM87" s="187" t="s">
        <v>1134</v>
      </c>
    </row>
    <row r="88" spans="1:65" s="2" customFormat="1" ht="19.5">
      <c r="A88" s="37"/>
      <c r="B88" s="38"/>
      <c r="C88" s="39"/>
      <c r="D88" s="189" t="s">
        <v>143</v>
      </c>
      <c r="E88" s="39"/>
      <c r="F88" s="190" t="s">
        <v>1135</v>
      </c>
      <c r="G88" s="39"/>
      <c r="H88" s="39"/>
      <c r="I88" s="191"/>
      <c r="J88" s="39"/>
      <c r="K88" s="39"/>
      <c r="L88" s="42"/>
      <c r="M88" s="192"/>
      <c r="N88" s="193"/>
      <c r="O88" s="67"/>
      <c r="P88" s="67"/>
      <c r="Q88" s="67"/>
      <c r="R88" s="67"/>
      <c r="S88" s="67"/>
      <c r="T88" s="68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20" t="s">
        <v>143</v>
      </c>
      <c r="AU88" s="20" t="s">
        <v>83</v>
      </c>
    </row>
    <row r="89" spans="1:65" s="2" customFormat="1" ht="11.25">
      <c r="A89" s="37"/>
      <c r="B89" s="38"/>
      <c r="C89" s="39"/>
      <c r="D89" s="194" t="s">
        <v>145</v>
      </c>
      <c r="E89" s="39"/>
      <c r="F89" s="195" t="s">
        <v>1136</v>
      </c>
      <c r="G89" s="39"/>
      <c r="H89" s="39"/>
      <c r="I89" s="191"/>
      <c r="J89" s="39"/>
      <c r="K89" s="39"/>
      <c r="L89" s="42"/>
      <c r="M89" s="192"/>
      <c r="N89" s="193"/>
      <c r="O89" s="67"/>
      <c r="P89" s="67"/>
      <c r="Q89" s="67"/>
      <c r="R89" s="67"/>
      <c r="S89" s="67"/>
      <c r="T89" s="68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20" t="s">
        <v>145</v>
      </c>
      <c r="AU89" s="20" t="s">
        <v>83</v>
      </c>
    </row>
    <row r="90" spans="1:65" s="13" customFormat="1" ht="11.25">
      <c r="B90" s="196"/>
      <c r="C90" s="197"/>
      <c r="D90" s="189" t="s">
        <v>147</v>
      </c>
      <c r="E90" s="198" t="s">
        <v>28</v>
      </c>
      <c r="F90" s="199" t="s">
        <v>1137</v>
      </c>
      <c r="G90" s="197"/>
      <c r="H90" s="200">
        <v>707.17600000000004</v>
      </c>
      <c r="I90" s="201"/>
      <c r="J90" s="197"/>
      <c r="K90" s="197"/>
      <c r="L90" s="202"/>
      <c r="M90" s="203"/>
      <c r="N90" s="204"/>
      <c r="O90" s="204"/>
      <c r="P90" s="204"/>
      <c r="Q90" s="204"/>
      <c r="R90" s="204"/>
      <c r="S90" s="204"/>
      <c r="T90" s="205"/>
      <c r="AT90" s="206" t="s">
        <v>147</v>
      </c>
      <c r="AU90" s="206" t="s">
        <v>83</v>
      </c>
      <c r="AV90" s="13" t="s">
        <v>83</v>
      </c>
      <c r="AW90" s="13" t="s">
        <v>35</v>
      </c>
      <c r="AX90" s="13" t="s">
        <v>73</v>
      </c>
      <c r="AY90" s="206" t="s">
        <v>134</v>
      </c>
    </row>
    <row r="91" spans="1:65" s="13" customFormat="1" ht="11.25">
      <c r="B91" s="196"/>
      <c r="C91" s="197"/>
      <c r="D91" s="189" t="s">
        <v>147</v>
      </c>
      <c r="E91" s="198" t="s">
        <v>28</v>
      </c>
      <c r="F91" s="199" t="s">
        <v>1138</v>
      </c>
      <c r="G91" s="197"/>
      <c r="H91" s="200">
        <v>627.57000000000005</v>
      </c>
      <c r="I91" s="201"/>
      <c r="J91" s="197"/>
      <c r="K91" s="197"/>
      <c r="L91" s="202"/>
      <c r="M91" s="203"/>
      <c r="N91" s="204"/>
      <c r="O91" s="204"/>
      <c r="P91" s="204"/>
      <c r="Q91" s="204"/>
      <c r="R91" s="204"/>
      <c r="S91" s="204"/>
      <c r="T91" s="205"/>
      <c r="AT91" s="206" t="s">
        <v>147</v>
      </c>
      <c r="AU91" s="206" t="s">
        <v>83</v>
      </c>
      <c r="AV91" s="13" t="s">
        <v>83</v>
      </c>
      <c r="AW91" s="13" t="s">
        <v>35</v>
      </c>
      <c r="AX91" s="13" t="s">
        <v>73</v>
      </c>
      <c r="AY91" s="206" t="s">
        <v>134</v>
      </c>
    </row>
    <row r="92" spans="1:65" s="14" customFormat="1" ht="11.25">
      <c r="B92" s="207"/>
      <c r="C92" s="208"/>
      <c r="D92" s="189" t="s">
        <v>147</v>
      </c>
      <c r="E92" s="209" t="s">
        <v>28</v>
      </c>
      <c r="F92" s="210" t="s">
        <v>149</v>
      </c>
      <c r="G92" s="208"/>
      <c r="H92" s="211">
        <v>1334.7460000000001</v>
      </c>
      <c r="I92" s="212"/>
      <c r="J92" s="208"/>
      <c r="K92" s="208"/>
      <c r="L92" s="213"/>
      <c r="M92" s="214"/>
      <c r="N92" s="215"/>
      <c r="O92" s="215"/>
      <c r="P92" s="215"/>
      <c r="Q92" s="215"/>
      <c r="R92" s="215"/>
      <c r="S92" s="215"/>
      <c r="T92" s="216"/>
      <c r="AT92" s="217" t="s">
        <v>147</v>
      </c>
      <c r="AU92" s="217" t="s">
        <v>83</v>
      </c>
      <c r="AV92" s="14" t="s">
        <v>141</v>
      </c>
      <c r="AW92" s="14" t="s">
        <v>35</v>
      </c>
      <c r="AX92" s="14" t="s">
        <v>81</v>
      </c>
      <c r="AY92" s="217" t="s">
        <v>134</v>
      </c>
    </row>
    <row r="93" spans="1:65" s="2" customFormat="1" ht="37.9" customHeight="1">
      <c r="A93" s="37"/>
      <c r="B93" s="38"/>
      <c r="C93" s="176" t="s">
        <v>83</v>
      </c>
      <c r="D93" s="176" t="s">
        <v>136</v>
      </c>
      <c r="E93" s="177" t="s">
        <v>198</v>
      </c>
      <c r="F93" s="178" t="s">
        <v>199</v>
      </c>
      <c r="G93" s="179" t="s">
        <v>139</v>
      </c>
      <c r="H93" s="180">
        <v>1334.7460000000001</v>
      </c>
      <c r="I93" s="181"/>
      <c r="J93" s="182">
        <f>ROUND(I93*H93,2)</f>
        <v>0</v>
      </c>
      <c r="K93" s="178" t="s">
        <v>1139</v>
      </c>
      <c r="L93" s="42"/>
      <c r="M93" s="183" t="s">
        <v>28</v>
      </c>
      <c r="N93" s="184" t="s">
        <v>44</v>
      </c>
      <c r="O93" s="67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87" t="s">
        <v>141</v>
      </c>
      <c r="AT93" s="187" t="s">
        <v>136</v>
      </c>
      <c r="AU93" s="187" t="s">
        <v>83</v>
      </c>
      <c r="AY93" s="20" t="s">
        <v>134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20" t="s">
        <v>81</v>
      </c>
      <c r="BK93" s="188">
        <f>ROUND(I93*H93,2)</f>
        <v>0</v>
      </c>
      <c r="BL93" s="20" t="s">
        <v>141</v>
      </c>
      <c r="BM93" s="187" t="s">
        <v>1140</v>
      </c>
    </row>
    <row r="94" spans="1:65" s="2" customFormat="1" ht="39">
      <c r="A94" s="37"/>
      <c r="B94" s="38"/>
      <c r="C94" s="39"/>
      <c r="D94" s="189" t="s">
        <v>143</v>
      </c>
      <c r="E94" s="39"/>
      <c r="F94" s="190" t="s">
        <v>201</v>
      </c>
      <c r="G94" s="39"/>
      <c r="H94" s="39"/>
      <c r="I94" s="191"/>
      <c r="J94" s="39"/>
      <c r="K94" s="39"/>
      <c r="L94" s="42"/>
      <c r="M94" s="192"/>
      <c r="N94" s="193"/>
      <c r="O94" s="67"/>
      <c r="P94" s="67"/>
      <c r="Q94" s="67"/>
      <c r="R94" s="67"/>
      <c r="S94" s="67"/>
      <c r="T94" s="68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20" t="s">
        <v>143</v>
      </c>
      <c r="AU94" s="20" t="s">
        <v>83</v>
      </c>
    </row>
    <row r="95" spans="1:65" s="2" customFormat="1" ht="11.25">
      <c r="A95" s="37"/>
      <c r="B95" s="38"/>
      <c r="C95" s="39"/>
      <c r="D95" s="194" t="s">
        <v>145</v>
      </c>
      <c r="E95" s="39"/>
      <c r="F95" s="195" t="s">
        <v>1141</v>
      </c>
      <c r="G95" s="39"/>
      <c r="H95" s="39"/>
      <c r="I95" s="191"/>
      <c r="J95" s="39"/>
      <c r="K95" s="39"/>
      <c r="L95" s="42"/>
      <c r="M95" s="192"/>
      <c r="N95" s="193"/>
      <c r="O95" s="67"/>
      <c r="P95" s="67"/>
      <c r="Q95" s="67"/>
      <c r="R95" s="67"/>
      <c r="S95" s="67"/>
      <c r="T95" s="68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20" t="s">
        <v>145</v>
      </c>
      <c r="AU95" s="20" t="s">
        <v>83</v>
      </c>
    </row>
    <row r="96" spans="1:65" s="2" customFormat="1" ht="19.5">
      <c r="A96" s="37"/>
      <c r="B96" s="38"/>
      <c r="C96" s="39"/>
      <c r="D96" s="189" t="s">
        <v>203</v>
      </c>
      <c r="E96" s="39"/>
      <c r="F96" s="228" t="s">
        <v>204</v>
      </c>
      <c r="G96" s="39"/>
      <c r="H96" s="39"/>
      <c r="I96" s="191"/>
      <c r="J96" s="39"/>
      <c r="K96" s="39"/>
      <c r="L96" s="42"/>
      <c r="M96" s="192"/>
      <c r="N96" s="193"/>
      <c r="O96" s="67"/>
      <c r="P96" s="67"/>
      <c r="Q96" s="67"/>
      <c r="R96" s="67"/>
      <c r="S96" s="67"/>
      <c r="T96" s="68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20" t="s">
        <v>203</v>
      </c>
      <c r="AU96" s="20" t="s">
        <v>83</v>
      </c>
    </row>
    <row r="97" spans="1:65" s="13" customFormat="1" ht="11.25">
      <c r="B97" s="196"/>
      <c r="C97" s="197"/>
      <c r="D97" s="189" t="s">
        <v>147</v>
      </c>
      <c r="E97" s="198" t="s">
        <v>28</v>
      </c>
      <c r="F97" s="199" t="s">
        <v>1142</v>
      </c>
      <c r="G97" s="197"/>
      <c r="H97" s="200">
        <v>1334.7460000000001</v>
      </c>
      <c r="I97" s="201"/>
      <c r="J97" s="197"/>
      <c r="K97" s="197"/>
      <c r="L97" s="202"/>
      <c r="M97" s="203"/>
      <c r="N97" s="204"/>
      <c r="O97" s="204"/>
      <c r="P97" s="204"/>
      <c r="Q97" s="204"/>
      <c r="R97" s="204"/>
      <c r="S97" s="204"/>
      <c r="T97" s="205"/>
      <c r="AT97" s="206" t="s">
        <v>147</v>
      </c>
      <c r="AU97" s="206" t="s">
        <v>83</v>
      </c>
      <c r="AV97" s="13" t="s">
        <v>83</v>
      </c>
      <c r="AW97" s="13" t="s">
        <v>35</v>
      </c>
      <c r="AX97" s="13" t="s">
        <v>73</v>
      </c>
      <c r="AY97" s="206" t="s">
        <v>134</v>
      </c>
    </row>
    <row r="98" spans="1:65" s="14" customFormat="1" ht="11.25">
      <c r="B98" s="207"/>
      <c r="C98" s="208"/>
      <c r="D98" s="189" t="s">
        <v>147</v>
      </c>
      <c r="E98" s="209" t="s">
        <v>28</v>
      </c>
      <c r="F98" s="210" t="s">
        <v>149</v>
      </c>
      <c r="G98" s="208"/>
      <c r="H98" s="211">
        <v>1334.7460000000001</v>
      </c>
      <c r="I98" s="212"/>
      <c r="J98" s="208"/>
      <c r="K98" s="208"/>
      <c r="L98" s="213"/>
      <c r="M98" s="214"/>
      <c r="N98" s="215"/>
      <c r="O98" s="215"/>
      <c r="P98" s="215"/>
      <c r="Q98" s="215"/>
      <c r="R98" s="215"/>
      <c r="S98" s="215"/>
      <c r="T98" s="216"/>
      <c r="AT98" s="217" t="s">
        <v>147</v>
      </c>
      <c r="AU98" s="217" t="s">
        <v>83</v>
      </c>
      <c r="AV98" s="14" t="s">
        <v>141</v>
      </c>
      <c r="AW98" s="14" t="s">
        <v>35</v>
      </c>
      <c r="AX98" s="14" t="s">
        <v>81</v>
      </c>
      <c r="AY98" s="217" t="s">
        <v>134</v>
      </c>
    </row>
    <row r="99" spans="1:65" s="2" customFormat="1" ht="33" customHeight="1">
      <c r="A99" s="37"/>
      <c r="B99" s="38"/>
      <c r="C99" s="176" t="s">
        <v>161</v>
      </c>
      <c r="D99" s="176" t="s">
        <v>136</v>
      </c>
      <c r="E99" s="177" t="s">
        <v>215</v>
      </c>
      <c r="F99" s="178" t="s">
        <v>216</v>
      </c>
      <c r="G99" s="179" t="s">
        <v>217</v>
      </c>
      <c r="H99" s="180">
        <v>2402.5430000000001</v>
      </c>
      <c r="I99" s="181"/>
      <c r="J99" s="182">
        <f>ROUND(I99*H99,2)</f>
        <v>0</v>
      </c>
      <c r="K99" s="178" t="s">
        <v>1139</v>
      </c>
      <c r="L99" s="42"/>
      <c r="M99" s="183" t="s">
        <v>28</v>
      </c>
      <c r="N99" s="184" t="s">
        <v>44</v>
      </c>
      <c r="O99" s="67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87" t="s">
        <v>141</v>
      </c>
      <c r="AT99" s="187" t="s">
        <v>136</v>
      </c>
      <c r="AU99" s="187" t="s">
        <v>83</v>
      </c>
      <c r="AY99" s="20" t="s">
        <v>134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20" t="s">
        <v>81</v>
      </c>
      <c r="BK99" s="188">
        <f>ROUND(I99*H99,2)</f>
        <v>0</v>
      </c>
      <c r="BL99" s="20" t="s">
        <v>141</v>
      </c>
      <c r="BM99" s="187" t="s">
        <v>1143</v>
      </c>
    </row>
    <row r="100" spans="1:65" s="2" customFormat="1" ht="29.25">
      <c r="A100" s="37"/>
      <c r="B100" s="38"/>
      <c r="C100" s="39"/>
      <c r="D100" s="189" t="s">
        <v>143</v>
      </c>
      <c r="E100" s="39"/>
      <c r="F100" s="190" t="s">
        <v>219</v>
      </c>
      <c r="G100" s="39"/>
      <c r="H100" s="39"/>
      <c r="I100" s="191"/>
      <c r="J100" s="39"/>
      <c r="K100" s="39"/>
      <c r="L100" s="42"/>
      <c r="M100" s="192"/>
      <c r="N100" s="193"/>
      <c r="O100" s="67"/>
      <c r="P100" s="67"/>
      <c r="Q100" s="67"/>
      <c r="R100" s="67"/>
      <c r="S100" s="67"/>
      <c r="T100" s="68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20" t="s">
        <v>143</v>
      </c>
      <c r="AU100" s="20" t="s">
        <v>83</v>
      </c>
    </row>
    <row r="101" spans="1:65" s="2" customFormat="1" ht="11.25">
      <c r="A101" s="37"/>
      <c r="B101" s="38"/>
      <c r="C101" s="39"/>
      <c r="D101" s="194" t="s">
        <v>145</v>
      </c>
      <c r="E101" s="39"/>
      <c r="F101" s="195" t="s">
        <v>1144</v>
      </c>
      <c r="G101" s="39"/>
      <c r="H101" s="39"/>
      <c r="I101" s="191"/>
      <c r="J101" s="39"/>
      <c r="K101" s="39"/>
      <c r="L101" s="42"/>
      <c r="M101" s="192"/>
      <c r="N101" s="193"/>
      <c r="O101" s="67"/>
      <c r="P101" s="67"/>
      <c r="Q101" s="67"/>
      <c r="R101" s="67"/>
      <c r="S101" s="67"/>
      <c r="T101" s="68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20" t="s">
        <v>145</v>
      </c>
      <c r="AU101" s="20" t="s">
        <v>83</v>
      </c>
    </row>
    <row r="102" spans="1:65" s="13" customFormat="1" ht="11.25">
      <c r="B102" s="196"/>
      <c r="C102" s="197"/>
      <c r="D102" s="189" t="s">
        <v>147</v>
      </c>
      <c r="E102" s="198" t="s">
        <v>28</v>
      </c>
      <c r="F102" s="199" t="s">
        <v>1142</v>
      </c>
      <c r="G102" s="197"/>
      <c r="H102" s="200">
        <v>1334.7460000000001</v>
      </c>
      <c r="I102" s="201"/>
      <c r="J102" s="197"/>
      <c r="K102" s="197"/>
      <c r="L102" s="202"/>
      <c r="M102" s="203"/>
      <c r="N102" s="204"/>
      <c r="O102" s="204"/>
      <c r="P102" s="204"/>
      <c r="Q102" s="204"/>
      <c r="R102" s="204"/>
      <c r="S102" s="204"/>
      <c r="T102" s="205"/>
      <c r="AT102" s="206" t="s">
        <v>147</v>
      </c>
      <c r="AU102" s="206" t="s">
        <v>83</v>
      </c>
      <c r="AV102" s="13" t="s">
        <v>83</v>
      </c>
      <c r="AW102" s="13" t="s">
        <v>35</v>
      </c>
      <c r="AX102" s="13" t="s">
        <v>73</v>
      </c>
      <c r="AY102" s="206" t="s">
        <v>134</v>
      </c>
    </row>
    <row r="103" spans="1:65" s="14" customFormat="1" ht="11.25">
      <c r="B103" s="207"/>
      <c r="C103" s="208"/>
      <c r="D103" s="189" t="s">
        <v>147</v>
      </c>
      <c r="E103" s="209" t="s">
        <v>28</v>
      </c>
      <c r="F103" s="210" t="s">
        <v>149</v>
      </c>
      <c r="G103" s="208"/>
      <c r="H103" s="211">
        <v>1334.7460000000001</v>
      </c>
      <c r="I103" s="212"/>
      <c r="J103" s="208"/>
      <c r="K103" s="208"/>
      <c r="L103" s="213"/>
      <c r="M103" s="214"/>
      <c r="N103" s="215"/>
      <c r="O103" s="215"/>
      <c r="P103" s="215"/>
      <c r="Q103" s="215"/>
      <c r="R103" s="215"/>
      <c r="S103" s="215"/>
      <c r="T103" s="216"/>
      <c r="AT103" s="217" t="s">
        <v>147</v>
      </c>
      <c r="AU103" s="217" t="s">
        <v>83</v>
      </c>
      <c r="AV103" s="14" t="s">
        <v>141</v>
      </c>
      <c r="AW103" s="14" t="s">
        <v>35</v>
      </c>
      <c r="AX103" s="14" t="s">
        <v>81</v>
      </c>
      <c r="AY103" s="217" t="s">
        <v>134</v>
      </c>
    </row>
    <row r="104" spans="1:65" s="13" customFormat="1" ht="11.25">
      <c r="B104" s="196"/>
      <c r="C104" s="197"/>
      <c r="D104" s="189" t="s">
        <v>147</v>
      </c>
      <c r="E104" s="197"/>
      <c r="F104" s="199" t="s">
        <v>1145</v>
      </c>
      <c r="G104" s="197"/>
      <c r="H104" s="200">
        <v>2402.5430000000001</v>
      </c>
      <c r="I104" s="201"/>
      <c r="J104" s="197"/>
      <c r="K104" s="197"/>
      <c r="L104" s="202"/>
      <c r="M104" s="203"/>
      <c r="N104" s="204"/>
      <c r="O104" s="204"/>
      <c r="P104" s="204"/>
      <c r="Q104" s="204"/>
      <c r="R104" s="204"/>
      <c r="S104" s="204"/>
      <c r="T104" s="205"/>
      <c r="AT104" s="206" t="s">
        <v>147</v>
      </c>
      <c r="AU104" s="206" t="s">
        <v>83</v>
      </c>
      <c r="AV104" s="13" t="s">
        <v>83</v>
      </c>
      <c r="AW104" s="13" t="s">
        <v>4</v>
      </c>
      <c r="AX104" s="13" t="s">
        <v>81</v>
      </c>
      <c r="AY104" s="206" t="s">
        <v>134</v>
      </c>
    </row>
    <row r="105" spans="1:65" s="2" customFormat="1" ht="24.2" customHeight="1">
      <c r="A105" s="37"/>
      <c r="B105" s="38"/>
      <c r="C105" s="176" t="s">
        <v>141</v>
      </c>
      <c r="D105" s="176" t="s">
        <v>136</v>
      </c>
      <c r="E105" s="177" t="s">
        <v>292</v>
      </c>
      <c r="F105" s="178" t="s">
        <v>293</v>
      </c>
      <c r="G105" s="179" t="s">
        <v>262</v>
      </c>
      <c r="H105" s="180">
        <v>3859.84</v>
      </c>
      <c r="I105" s="181"/>
      <c r="J105" s="182">
        <f>ROUND(I105*H105,2)</f>
        <v>0</v>
      </c>
      <c r="K105" s="178" t="s">
        <v>1139</v>
      </c>
      <c r="L105" s="42"/>
      <c r="M105" s="183" t="s">
        <v>28</v>
      </c>
      <c r="N105" s="184" t="s">
        <v>44</v>
      </c>
      <c r="O105" s="67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87" t="s">
        <v>141</v>
      </c>
      <c r="AT105" s="187" t="s">
        <v>136</v>
      </c>
      <c r="AU105" s="187" t="s">
        <v>83</v>
      </c>
      <c r="AY105" s="20" t="s">
        <v>134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20" t="s">
        <v>81</v>
      </c>
      <c r="BK105" s="188">
        <f>ROUND(I105*H105,2)</f>
        <v>0</v>
      </c>
      <c r="BL105" s="20" t="s">
        <v>141</v>
      </c>
      <c r="BM105" s="187" t="s">
        <v>1146</v>
      </c>
    </row>
    <row r="106" spans="1:65" s="2" customFormat="1" ht="19.5">
      <c r="A106" s="37"/>
      <c r="B106" s="38"/>
      <c r="C106" s="39"/>
      <c r="D106" s="189" t="s">
        <v>143</v>
      </c>
      <c r="E106" s="39"/>
      <c r="F106" s="190" t="s">
        <v>295</v>
      </c>
      <c r="G106" s="39"/>
      <c r="H106" s="39"/>
      <c r="I106" s="191"/>
      <c r="J106" s="39"/>
      <c r="K106" s="39"/>
      <c r="L106" s="42"/>
      <c r="M106" s="192"/>
      <c r="N106" s="193"/>
      <c r="O106" s="67"/>
      <c r="P106" s="67"/>
      <c r="Q106" s="67"/>
      <c r="R106" s="67"/>
      <c r="S106" s="67"/>
      <c r="T106" s="68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20" t="s">
        <v>143</v>
      </c>
      <c r="AU106" s="20" t="s">
        <v>83</v>
      </c>
    </row>
    <row r="107" spans="1:65" s="2" customFormat="1" ht="11.25">
      <c r="A107" s="37"/>
      <c r="B107" s="38"/>
      <c r="C107" s="39"/>
      <c r="D107" s="194" t="s">
        <v>145</v>
      </c>
      <c r="E107" s="39"/>
      <c r="F107" s="195" t="s">
        <v>1147</v>
      </c>
      <c r="G107" s="39"/>
      <c r="H107" s="39"/>
      <c r="I107" s="191"/>
      <c r="J107" s="39"/>
      <c r="K107" s="39"/>
      <c r="L107" s="42"/>
      <c r="M107" s="192"/>
      <c r="N107" s="193"/>
      <c r="O107" s="67"/>
      <c r="P107" s="67"/>
      <c r="Q107" s="67"/>
      <c r="R107" s="67"/>
      <c r="S107" s="67"/>
      <c r="T107" s="68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20" t="s">
        <v>145</v>
      </c>
      <c r="AU107" s="20" t="s">
        <v>83</v>
      </c>
    </row>
    <row r="108" spans="1:65" s="13" customFormat="1" ht="22.5">
      <c r="B108" s="196"/>
      <c r="C108" s="197"/>
      <c r="D108" s="189" t="s">
        <v>147</v>
      </c>
      <c r="E108" s="198" t="s">
        <v>28</v>
      </c>
      <c r="F108" s="199" t="s">
        <v>1148</v>
      </c>
      <c r="G108" s="197"/>
      <c r="H108" s="200">
        <v>3859.84</v>
      </c>
      <c r="I108" s="201"/>
      <c r="J108" s="197"/>
      <c r="K108" s="197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147</v>
      </c>
      <c r="AU108" s="206" t="s">
        <v>83</v>
      </c>
      <c r="AV108" s="13" t="s">
        <v>83</v>
      </c>
      <c r="AW108" s="13" t="s">
        <v>35</v>
      </c>
      <c r="AX108" s="13" t="s">
        <v>73</v>
      </c>
      <c r="AY108" s="206" t="s">
        <v>134</v>
      </c>
    </row>
    <row r="109" spans="1:65" s="14" customFormat="1" ht="11.25">
      <c r="B109" s="207"/>
      <c r="C109" s="208"/>
      <c r="D109" s="189" t="s">
        <v>147</v>
      </c>
      <c r="E109" s="209" t="s">
        <v>28</v>
      </c>
      <c r="F109" s="210" t="s">
        <v>149</v>
      </c>
      <c r="G109" s="208"/>
      <c r="H109" s="211">
        <v>3859.84</v>
      </c>
      <c r="I109" s="212"/>
      <c r="J109" s="208"/>
      <c r="K109" s="208"/>
      <c r="L109" s="213"/>
      <c r="M109" s="214"/>
      <c r="N109" s="215"/>
      <c r="O109" s="215"/>
      <c r="P109" s="215"/>
      <c r="Q109" s="215"/>
      <c r="R109" s="215"/>
      <c r="S109" s="215"/>
      <c r="T109" s="216"/>
      <c r="AT109" s="217" t="s">
        <v>147</v>
      </c>
      <c r="AU109" s="217" t="s">
        <v>83</v>
      </c>
      <c r="AV109" s="14" t="s">
        <v>141</v>
      </c>
      <c r="AW109" s="14" t="s">
        <v>35</v>
      </c>
      <c r="AX109" s="14" t="s">
        <v>81</v>
      </c>
      <c r="AY109" s="217" t="s">
        <v>134</v>
      </c>
    </row>
    <row r="110" spans="1:65" s="12" customFormat="1" ht="22.9" customHeight="1">
      <c r="B110" s="160"/>
      <c r="C110" s="161"/>
      <c r="D110" s="162" t="s">
        <v>72</v>
      </c>
      <c r="E110" s="174" t="s">
        <v>176</v>
      </c>
      <c r="F110" s="174" t="s">
        <v>405</v>
      </c>
      <c r="G110" s="161"/>
      <c r="H110" s="161"/>
      <c r="I110" s="164"/>
      <c r="J110" s="175">
        <f>BK110</f>
        <v>0</v>
      </c>
      <c r="K110" s="161"/>
      <c r="L110" s="166"/>
      <c r="M110" s="167"/>
      <c r="N110" s="168"/>
      <c r="O110" s="168"/>
      <c r="P110" s="169">
        <f>SUM(P111:P118)</f>
        <v>0</v>
      </c>
      <c r="Q110" s="168"/>
      <c r="R110" s="169">
        <f>SUM(R111:R118)</f>
        <v>0</v>
      </c>
      <c r="S110" s="168"/>
      <c r="T110" s="170">
        <f>SUM(T111:T118)</f>
        <v>0</v>
      </c>
      <c r="AR110" s="171" t="s">
        <v>81</v>
      </c>
      <c r="AT110" s="172" t="s">
        <v>72</v>
      </c>
      <c r="AU110" s="172" t="s">
        <v>81</v>
      </c>
      <c r="AY110" s="171" t="s">
        <v>134</v>
      </c>
      <c r="BK110" s="173">
        <f>SUM(BK111:BK118)</f>
        <v>0</v>
      </c>
    </row>
    <row r="111" spans="1:65" s="2" customFormat="1" ht="24.2" customHeight="1">
      <c r="A111" s="37"/>
      <c r="B111" s="38"/>
      <c r="C111" s="176" t="s">
        <v>176</v>
      </c>
      <c r="D111" s="176" t="s">
        <v>136</v>
      </c>
      <c r="E111" s="177" t="s">
        <v>1149</v>
      </c>
      <c r="F111" s="178" t="s">
        <v>1150</v>
      </c>
      <c r="G111" s="179" t="s">
        <v>262</v>
      </c>
      <c r="H111" s="180">
        <v>4183.8</v>
      </c>
      <c r="I111" s="181"/>
      <c r="J111" s="182">
        <f>ROUND(I111*H111,2)</f>
        <v>0</v>
      </c>
      <c r="K111" s="178" t="s">
        <v>1139</v>
      </c>
      <c r="L111" s="42"/>
      <c r="M111" s="183" t="s">
        <v>28</v>
      </c>
      <c r="N111" s="184" t="s">
        <v>44</v>
      </c>
      <c r="O111" s="67"/>
      <c r="P111" s="185">
        <f>O111*H111</f>
        <v>0</v>
      </c>
      <c r="Q111" s="185">
        <v>0</v>
      </c>
      <c r="R111" s="185">
        <f>Q111*H111</f>
        <v>0</v>
      </c>
      <c r="S111" s="185">
        <v>0</v>
      </c>
      <c r="T111" s="186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87" t="s">
        <v>141</v>
      </c>
      <c r="AT111" s="187" t="s">
        <v>136</v>
      </c>
      <c r="AU111" s="187" t="s">
        <v>83</v>
      </c>
      <c r="AY111" s="20" t="s">
        <v>134</v>
      </c>
      <c r="BE111" s="188">
        <f>IF(N111="základní",J111,0)</f>
        <v>0</v>
      </c>
      <c r="BF111" s="188">
        <f>IF(N111="snížená",J111,0)</f>
        <v>0</v>
      </c>
      <c r="BG111" s="188">
        <f>IF(N111="zákl. přenesená",J111,0)</f>
        <v>0</v>
      </c>
      <c r="BH111" s="188">
        <f>IF(N111="sníž. přenesená",J111,0)</f>
        <v>0</v>
      </c>
      <c r="BI111" s="188">
        <f>IF(N111="nulová",J111,0)</f>
        <v>0</v>
      </c>
      <c r="BJ111" s="20" t="s">
        <v>81</v>
      </c>
      <c r="BK111" s="188">
        <f>ROUND(I111*H111,2)</f>
        <v>0</v>
      </c>
      <c r="BL111" s="20" t="s">
        <v>141</v>
      </c>
      <c r="BM111" s="187" t="s">
        <v>1151</v>
      </c>
    </row>
    <row r="112" spans="1:65" s="2" customFormat="1" ht="19.5">
      <c r="A112" s="37"/>
      <c r="B112" s="38"/>
      <c r="C112" s="39"/>
      <c r="D112" s="189" t="s">
        <v>143</v>
      </c>
      <c r="E112" s="39"/>
      <c r="F112" s="190" t="s">
        <v>1152</v>
      </c>
      <c r="G112" s="39"/>
      <c r="H112" s="39"/>
      <c r="I112" s="191"/>
      <c r="J112" s="39"/>
      <c r="K112" s="39"/>
      <c r="L112" s="42"/>
      <c r="M112" s="192"/>
      <c r="N112" s="193"/>
      <c r="O112" s="67"/>
      <c r="P112" s="67"/>
      <c r="Q112" s="67"/>
      <c r="R112" s="67"/>
      <c r="S112" s="67"/>
      <c r="T112" s="68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20" t="s">
        <v>143</v>
      </c>
      <c r="AU112" s="20" t="s">
        <v>83</v>
      </c>
    </row>
    <row r="113" spans="1:65" s="2" customFormat="1" ht="11.25">
      <c r="A113" s="37"/>
      <c r="B113" s="38"/>
      <c r="C113" s="39"/>
      <c r="D113" s="194" t="s">
        <v>145</v>
      </c>
      <c r="E113" s="39"/>
      <c r="F113" s="195" t="s">
        <v>1153</v>
      </c>
      <c r="G113" s="39"/>
      <c r="H113" s="39"/>
      <c r="I113" s="191"/>
      <c r="J113" s="39"/>
      <c r="K113" s="39"/>
      <c r="L113" s="42"/>
      <c r="M113" s="192"/>
      <c r="N113" s="193"/>
      <c r="O113" s="67"/>
      <c r="P113" s="67"/>
      <c r="Q113" s="67"/>
      <c r="R113" s="67"/>
      <c r="S113" s="67"/>
      <c r="T113" s="68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20" t="s">
        <v>145</v>
      </c>
      <c r="AU113" s="20" t="s">
        <v>83</v>
      </c>
    </row>
    <row r="114" spans="1:65" s="13" customFormat="1" ht="11.25">
      <c r="B114" s="196"/>
      <c r="C114" s="197"/>
      <c r="D114" s="189" t="s">
        <v>147</v>
      </c>
      <c r="E114" s="198" t="s">
        <v>28</v>
      </c>
      <c r="F114" s="199" t="s">
        <v>1154</v>
      </c>
      <c r="G114" s="197"/>
      <c r="H114" s="200">
        <v>4183.8</v>
      </c>
      <c r="I114" s="201"/>
      <c r="J114" s="197"/>
      <c r="K114" s="197"/>
      <c r="L114" s="202"/>
      <c r="M114" s="203"/>
      <c r="N114" s="204"/>
      <c r="O114" s="204"/>
      <c r="P114" s="204"/>
      <c r="Q114" s="204"/>
      <c r="R114" s="204"/>
      <c r="S114" s="204"/>
      <c r="T114" s="205"/>
      <c r="AT114" s="206" t="s">
        <v>147</v>
      </c>
      <c r="AU114" s="206" t="s">
        <v>83</v>
      </c>
      <c r="AV114" s="13" t="s">
        <v>83</v>
      </c>
      <c r="AW114" s="13" t="s">
        <v>35</v>
      </c>
      <c r="AX114" s="13" t="s">
        <v>81</v>
      </c>
      <c r="AY114" s="206" t="s">
        <v>134</v>
      </c>
    </row>
    <row r="115" spans="1:65" s="2" customFormat="1" ht="24.2" customHeight="1">
      <c r="A115" s="37"/>
      <c r="B115" s="38"/>
      <c r="C115" s="176" t="s">
        <v>183</v>
      </c>
      <c r="D115" s="176" t="s">
        <v>136</v>
      </c>
      <c r="E115" s="177" t="s">
        <v>1155</v>
      </c>
      <c r="F115" s="178" t="s">
        <v>1156</v>
      </c>
      <c r="G115" s="179" t="s">
        <v>262</v>
      </c>
      <c r="H115" s="180">
        <v>3535.88</v>
      </c>
      <c r="I115" s="181"/>
      <c r="J115" s="182">
        <f>ROUND(I115*H115,2)</f>
        <v>0</v>
      </c>
      <c r="K115" s="178" t="s">
        <v>1139</v>
      </c>
      <c r="L115" s="42"/>
      <c r="M115" s="183" t="s">
        <v>28</v>
      </c>
      <c r="N115" s="184" t="s">
        <v>44</v>
      </c>
      <c r="O115" s="67"/>
      <c r="P115" s="185">
        <f>O115*H115</f>
        <v>0</v>
      </c>
      <c r="Q115" s="185">
        <v>0</v>
      </c>
      <c r="R115" s="185">
        <f>Q115*H115</f>
        <v>0</v>
      </c>
      <c r="S115" s="185">
        <v>0</v>
      </c>
      <c r="T115" s="186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87" t="s">
        <v>141</v>
      </c>
      <c r="AT115" s="187" t="s">
        <v>136</v>
      </c>
      <c r="AU115" s="187" t="s">
        <v>83</v>
      </c>
      <c r="AY115" s="20" t="s">
        <v>134</v>
      </c>
      <c r="BE115" s="188">
        <f>IF(N115="základní",J115,0)</f>
        <v>0</v>
      </c>
      <c r="BF115" s="188">
        <f>IF(N115="snížená",J115,0)</f>
        <v>0</v>
      </c>
      <c r="BG115" s="188">
        <f>IF(N115="zákl. přenesená",J115,0)</f>
        <v>0</v>
      </c>
      <c r="BH115" s="188">
        <f>IF(N115="sníž. přenesená",J115,0)</f>
        <v>0</v>
      </c>
      <c r="BI115" s="188">
        <f>IF(N115="nulová",J115,0)</f>
        <v>0</v>
      </c>
      <c r="BJ115" s="20" t="s">
        <v>81</v>
      </c>
      <c r="BK115" s="188">
        <f>ROUND(I115*H115,2)</f>
        <v>0</v>
      </c>
      <c r="BL115" s="20" t="s">
        <v>141</v>
      </c>
      <c r="BM115" s="187" t="s">
        <v>1157</v>
      </c>
    </row>
    <row r="116" spans="1:65" s="2" customFormat="1" ht="19.5">
      <c r="A116" s="37"/>
      <c r="B116" s="38"/>
      <c r="C116" s="39"/>
      <c r="D116" s="189" t="s">
        <v>143</v>
      </c>
      <c r="E116" s="39"/>
      <c r="F116" s="190" t="s">
        <v>1158</v>
      </c>
      <c r="G116" s="39"/>
      <c r="H116" s="39"/>
      <c r="I116" s="191"/>
      <c r="J116" s="39"/>
      <c r="K116" s="39"/>
      <c r="L116" s="42"/>
      <c r="M116" s="192"/>
      <c r="N116" s="193"/>
      <c r="O116" s="67"/>
      <c r="P116" s="67"/>
      <c r="Q116" s="67"/>
      <c r="R116" s="67"/>
      <c r="S116" s="67"/>
      <c r="T116" s="68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20" t="s">
        <v>143</v>
      </c>
      <c r="AU116" s="20" t="s">
        <v>83</v>
      </c>
    </row>
    <row r="117" spans="1:65" s="2" customFormat="1" ht="11.25">
      <c r="A117" s="37"/>
      <c r="B117" s="38"/>
      <c r="C117" s="39"/>
      <c r="D117" s="194" t="s">
        <v>145</v>
      </c>
      <c r="E117" s="39"/>
      <c r="F117" s="195" t="s">
        <v>1159</v>
      </c>
      <c r="G117" s="39"/>
      <c r="H117" s="39"/>
      <c r="I117" s="191"/>
      <c r="J117" s="39"/>
      <c r="K117" s="39"/>
      <c r="L117" s="42"/>
      <c r="M117" s="192"/>
      <c r="N117" s="193"/>
      <c r="O117" s="67"/>
      <c r="P117" s="67"/>
      <c r="Q117" s="67"/>
      <c r="R117" s="67"/>
      <c r="S117" s="67"/>
      <c r="T117" s="68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20" t="s">
        <v>145</v>
      </c>
      <c r="AU117" s="20" t="s">
        <v>83</v>
      </c>
    </row>
    <row r="118" spans="1:65" s="13" customFormat="1" ht="11.25">
      <c r="B118" s="196"/>
      <c r="C118" s="197"/>
      <c r="D118" s="189" t="s">
        <v>147</v>
      </c>
      <c r="E118" s="198" t="s">
        <v>28</v>
      </c>
      <c r="F118" s="199" t="s">
        <v>1160</v>
      </c>
      <c r="G118" s="197"/>
      <c r="H118" s="200">
        <v>3535.88</v>
      </c>
      <c r="I118" s="201"/>
      <c r="J118" s="197"/>
      <c r="K118" s="197"/>
      <c r="L118" s="202"/>
      <c r="M118" s="203"/>
      <c r="N118" s="204"/>
      <c r="O118" s="204"/>
      <c r="P118" s="204"/>
      <c r="Q118" s="204"/>
      <c r="R118" s="204"/>
      <c r="S118" s="204"/>
      <c r="T118" s="205"/>
      <c r="AT118" s="206" t="s">
        <v>147</v>
      </c>
      <c r="AU118" s="206" t="s">
        <v>83</v>
      </c>
      <c r="AV118" s="13" t="s">
        <v>83</v>
      </c>
      <c r="AW118" s="13" t="s">
        <v>35</v>
      </c>
      <c r="AX118" s="13" t="s">
        <v>81</v>
      </c>
      <c r="AY118" s="206" t="s">
        <v>134</v>
      </c>
    </row>
    <row r="119" spans="1:65" s="12" customFormat="1" ht="22.9" customHeight="1">
      <c r="B119" s="160"/>
      <c r="C119" s="161"/>
      <c r="D119" s="162" t="s">
        <v>72</v>
      </c>
      <c r="E119" s="174" t="s">
        <v>207</v>
      </c>
      <c r="F119" s="174" t="s">
        <v>681</v>
      </c>
      <c r="G119" s="161"/>
      <c r="H119" s="161"/>
      <c r="I119" s="164"/>
      <c r="J119" s="175">
        <f>BK119</f>
        <v>0</v>
      </c>
      <c r="K119" s="161"/>
      <c r="L119" s="166"/>
      <c r="M119" s="167"/>
      <c r="N119" s="168"/>
      <c r="O119" s="168"/>
      <c r="P119" s="169">
        <f>SUM(P120:P123)</f>
        <v>0</v>
      </c>
      <c r="Q119" s="168"/>
      <c r="R119" s="169">
        <f>SUM(R120:R123)</f>
        <v>1.9955400999999999</v>
      </c>
      <c r="S119" s="168"/>
      <c r="T119" s="170">
        <f>SUM(T120:T123)</f>
        <v>0</v>
      </c>
      <c r="AR119" s="171" t="s">
        <v>81</v>
      </c>
      <c r="AT119" s="172" t="s">
        <v>72</v>
      </c>
      <c r="AU119" s="172" t="s">
        <v>81</v>
      </c>
      <c r="AY119" s="171" t="s">
        <v>134</v>
      </c>
      <c r="BK119" s="173">
        <f>SUM(BK120:BK123)</f>
        <v>0</v>
      </c>
    </row>
    <row r="120" spans="1:65" s="2" customFormat="1" ht="24.2" customHeight="1">
      <c r="A120" s="37"/>
      <c r="B120" s="38"/>
      <c r="C120" s="176" t="s">
        <v>190</v>
      </c>
      <c r="D120" s="176" t="s">
        <v>136</v>
      </c>
      <c r="E120" s="177" t="s">
        <v>1161</v>
      </c>
      <c r="F120" s="178" t="s">
        <v>1162</v>
      </c>
      <c r="G120" s="179" t="s">
        <v>262</v>
      </c>
      <c r="H120" s="180">
        <v>4245.83</v>
      </c>
      <c r="I120" s="181"/>
      <c r="J120" s="182">
        <f>ROUND(I120*H120,2)</f>
        <v>0</v>
      </c>
      <c r="K120" s="178" t="s">
        <v>1139</v>
      </c>
      <c r="L120" s="42"/>
      <c r="M120" s="183" t="s">
        <v>28</v>
      </c>
      <c r="N120" s="184" t="s">
        <v>44</v>
      </c>
      <c r="O120" s="67"/>
      <c r="P120" s="185">
        <f>O120*H120</f>
        <v>0</v>
      </c>
      <c r="Q120" s="185">
        <v>4.6999999999999999E-4</v>
      </c>
      <c r="R120" s="185">
        <f>Q120*H120</f>
        <v>1.9955400999999999</v>
      </c>
      <c r="S120" s="185">
        <v>0</v>
      </c>
      <c r="T120" s="186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87" t="s">
        <v>141</v>
      </c>
      <c r="AT120" s="187" t="s">
        <v>136</v>
      </c>
      <c r="AU120" s="187" t="s">
        <v>83</v>
      </c>
      <c r="AY120" s="20" t="s">
        <v>134</v>
      </c>
      <c r="BE120" s="188">
        <f>IF(N120="základní",J120,0)</f>
        <v>0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20" t="s">
        <v>81</v>
      </c>
      <c r="BK120" s="188">
        <f>ROUND(I120*H120,2)</f>
        <v>0</v>
      </c>
      <c r="BL120" s="20" t="s">
        <v>141</v>
      </c>
      <c r="BM120" s="187" t="s">
        <v>1163</v>
      </c>
    </row>
    <row r="121" spans="1:65" s="2" customFormat="1" ht="19.5">
      <c r="A121" s="37"/>
      <c r="B121" s="38"/>
      <c r="C121" s="39"/>
      <c r="D121" s="189" t="s">
        <v>143</v>
      </c>
      <c r="E121" s="39"/>
      <c r="F121" s="190" t="s">
        <v>1164</v>
      </c>
      <c r="G121" s="39"/>
      <c r="H121" s="39"/>
      <c r="I121" s="191"/>
      <c r="J121" s="39"/>
      <c r="K121" s="39"/>
      <c r="L121" s="42"/>
      <c r="M121" s="192"/>
      <c r="N121" s="193"/>
      <c r="O121" s="67"/>
      <c r="P121" s="67"/>
      <c r="Q121" s="67"/>
      <c r="R121" s="67"/>
      <c r="S121" s="67"/>
      <c r="T121" s="68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20" t="s">
        <v>143</v>
      </c>
      <c r="AU121" s="20" t="s">
        <v>83</v>
      </c>
    </row>
    <row r="122" spans="1:65" s="2" customFormat="1" ht="11.25">
      <c r="A122" s="37"/>
      <c r="B122" s="38"/>
      <c r="C122" s="39"/>
      <c r="D122" s="194" t="s">
        <v>145</v>
      </c>
      <c r="E122" s="39"/>
      <c r="F122" s="195" t="s">
        <v>1165</v>
      </c>
      <c r="G122" s="39"/>
      <c r="H122" s="39"/>
      <c r="I122" s="191"/>
      <c r="J122" s="39"/>
      <c r="K122" s="39"/>
      <c r="L122" s="42"/>
      <c r="M122" s="192"/>
      <c r="N122" s="193"/>
      <c r="O122" s="67"/>
      <c r="P122" s="67"/>
      <c r="Q122" s="67"/>
      <c r="R122" s="67"/>
      <c r="S122" s="67"/>
      <c r="T122" s="68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20" t="s">
        <v>145</v>
      </c>
      <c r="AU122" s="20" t="s">
        <v>83</v>
      </c>
    </row>
    <row r="123" spans="1:65" s="13" customFormat="1" ht="11.25">
      <c r="B123" s="196"/>
      <c r="C123" s="197"/>
      <c r="D123" s="189" t="s">
        <v>147</v>
      </c>
      <c r="E123" s="198" t="s">
        <v>28</v>
      </c>
      <c r="F123" s="199" t="s">
        <v>1166</v>
      </c>
      <c r="G123" s="197"/>
      <c r="H123" s="200">
        <v>4245.83</v>
      </c>
      <c r="I123" s="201"/>
      <c r="J123" s="197"/>
      <c r="K123" s="197"/>
      <c r="L123" s="202"/>
      <c r="M123" s="203"/>
      <c r="N123" s="204"/>
      <c r="O123" s="204"/>
      <c r="P123" s="204"/>
      <c r="Q123" s="204"/>
      <c r="R123" s="204"/>
      <c r="S123" s="204"/>
      <c r="T123" s="205"/>
      <c r="AT123" s="206" t="s">
        <v>147</v>
      </c>
      <c r="AU123" s="206" t="s">
        <v>83</v>
      </c>
      <c r="AV123" s="13" t="s">
        <v>83</v>
      </c>
      <c r="AW123" s="13" t="s">
        <v>35</v>
      </c>
      <c r="AX123" s="13" t="s">
        <v>81</v>
      </c>
      <c r="AY123" s="206" t="s">
        <v>134</v>
      </c>
    </row>
    <row r="124" spans="1:65" s="12" customFormat="1" ht="22.9" customHeight="1">
      <c r="B124" s="160"/>
      <c r="C124" s="161"/>
      <c r="D124" s="162" t="s">
        <v>72</v>
      </c>
      <c r="E124" s="174" t="s">
        <v>1023</v>
      </c>
      <c r="F124" s="174" t="s">
        <v>1024</v>
      </c>
      <c r="G124" s="161"/>
      <c r="H124" s="161"/>
      <c r="I124" s="164"/>
      <c r="J124" s="175">
        <f>BK124</f>
        <v>0</v>
      </c>
      <c r="K124" s="161"/>
      <c r="L124" s="166"/>
      <c r="M124" s="167"/>
      <c r="N124" s="168"/>
      <c r="O124" s="168"/>
      <c r="P124" s="169">
        <f>SUM(P125:P127)</f>
        <v>0</v>
      </c>
      <c r="Q124" s="168"/>
      <c r="R124" s="169">
        <f>SUM(R125:R127)</f>
        <v>0</v>
      </c>
      <c r="S124" s="168"/>
      <c r="T124" s="170">
        <f>SUM(T125:T127)</f>
        <v>0</v>
      </c>
      <c r="AR124" s="171" t="s">
        <v>81</v>
      </c>
      <c r="AT124" s="172" t="s">
        <v>72</v>
      </c>
      <c r="AU124" s="172" t="s">
        <v>81</v>
      </c>
      <c r="AY124" s="171" t="s">
        <v>134</v>
      </c>
      <c r="BK124" s="173">
        <f>SUM(BK125:BK127)</f>
        <v>0</v>
      </c>
    </row>
    <row r="125" spans="1:65" s="2" customFormat="1" ht="33" customHeight="1">
      <c r="A125" s="37"/>
      <c r="B125" s="38"/>
      <c r="C125" s="176" t="s">
        <v>197</v>
      </c>
      <c r="D125" s="176" t="s">
        <v>136</v>
      </c>
      <c r="E125" s="177" t="s">
        <v>1167</v>
      </c>
      <c r="F125" s="178" t="s">
        <v>1168</v>
      </c>
      <c r="G125" s="179" t="s">
        <v>217</v>
      </c>
      <c r="H125" s="180">
        <v>1.996</v>
      </c>
      <c r="I125" s="181"/>
      <c r="J125" s="182">
        <f>ROUND(I125*H125,2)</f>
        <v>0</v>
      </c>
      <c r="K125" s="178" t="s">
        <v>1139</v>
      </c>
      <c r="L125" s="42"/>
      <c r="M125" s="183" t="s">
        <v>28</v>
      </c>
      <c r="N125" s="184" t="s">
        <v>44</v>
      </c>
      <c r="O125" s="67"/>
      <c r="P125" s="185">
        <f>O125*H125</f>
        <v>0</v>
      </c>
      <c r="Q125" s="185">
        <v>0</v>
      </c>
      <c r="R125" s="185">
        <f>Q125*H125</f>
        <v>0</v>
      </c>
      <c r="S125" s="185">
        <v>0</v>
      </c>
      <c r="T125" s="18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7" t="s">
        <v>141</v>
      </c>
      <c r="AT125" s="187" t="s">
        <v>136</v>
      </c>
      <c r="AU125" s="187" t="s">
        <v>83</v>
      </c>
      <c r="AY125" s="20" t="s">
        <v>134</v>
      </c>
      <c r="BE125" s="188">
        <f>IF(N125="základní",J125,0)</f>
        <v>0</v>
      </c>
      <c r="BF125" s="188">
        <f>IF(N125="snížená",J125,0)</f>
        <v>0</v>
      </c>
      <c r="BG125" s="188">
        <f>IF(N125="zákl. přenesená",J125,0)</f>
        <v>0</v>
      </c>
      <c r="BH125" s="188">
        <f>IF(N125="sníž. přenesená",J125,0)</f>
        <v>0</v>
      </c>
      <c r="BI125" s="188">
        <f>IF(N125="nulová",J125,0)</f>
        <v>0</v>
      </c>
      <c r="BJ125" s="20" t="s">
        <v>81</v>
      </c>
      <c r="BK125" s="188">
        <f>ROUND(I125*H125,2)</f>
        <v>0</v>
      </c>
      <c r="BL125" s="20" t="s">
        <v>141</v>
      </c>
      <c r="BM125" s="187" t="s">
        <v>1169</v>
      </c>
    </row>
    <row r="126" spans="1:65" s="2" customFormat="1" ht="29.25">
      <c r="A126" s="37"/>
      <c r="B126" s="38"/>
      <c r="C126" s="39"/>
      <c r="D126" s="189" t="s">
        <v>143</v>
      </c>
      <c r="E126" s="39"/>
      <c r="F126" s="190" t="s">
        <v>1170</v>
      </c>
      <c r="G126" s="39"/>
      <c r="H126" s="39"/>
      <c r="I126" s="191"/>
      <c r="J126" s="39"/>
      <c r="K126" s="39"/>
      <c r="L126" s="42"/>
      <c r="M126" s="192"/>
      <c r="N126" s="193"/>
      <c r="O126" s="67"/>
      <c r="P126" s="67"/>
      <c r="Q126" s="67"/>
      <c r="R126" s="67"/>
      <c r="S126" s="67"/>
      <c r="T126" s="68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20" t="s">
        <v>143</v>
      </c>
      <c r="AU126" s="20" t="s">
        <v>83</v>
      </c>
    </row>
    <row r="127" spans="1:65" s="2" customFormat="1" ht="11.25">
      <c r="A127" s="37"/>
      <c r="B127" s="38"/>
      <c r="C127" s="39"/>
      <c r="D127" s="194" t="s">
        <v>145</v>
      </c>
      <c r="E127" s="39"/>
      <c r="F127" s="195" t="s">
        <v>1171</v>
      </c>
      <c r="G127" s="39"/>
      <c r="H127" s="39"/>
      <c r="I127" s="191"/>
      <c r="J127" s="39"/>
      <c r="K127" s="39"/>
      <c r="L127" s="42"/>
      <c r="M127" s="250"/>
      <c r="N127" s="251"/>
      <c r="O127" s="252"/>
      <c r="P127" s="252"/>
      <c r="Q127" s="252"/>
      <c r="R127" s="252"/>
      <c r="S127" s="252"/>
      <c r="T127" s="253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20" t="s">
        <v>145</v>
      </c>
      <c r="AU127" s="20" t="s">
        <v>83</v>
      </c>
    </row>
    <row r="128" spans="1:65" s="2" customFormat="1" ht="6.95" customHeight="1">
      <c r="A128" s="37"/>
      <c r="B128" s="50"/>
      <c r="C128" s="51"/>
      <c r="D128" s="51"/>
      <c r="E128" s="51"/>
      <c r="F128" s="51"/>
      <c r="G128" s="51"/>
      <c r="H128" s="51"/>
      <c r="I128" s="51"/>
      <c r="J128" s="51"/>
      <c r="K128" s="51"/>
      <c r="L128" s="42"/>
      <c r="M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</sheetData>
  <sheetProtection algorithmName="SHA-512" hashValue="Z/xSS9uNhOMNgjxm134evU8DcjOPOrSv2iKWigpneYuG2RR8IMvFrC/YDDjOXZWC+YdRq5rePxUGdTL+8B2q/g==" saltValue="XkNMbQ5Qoi6aBENhWIAbMvqQd8zJ1HXvbmxmjKjNGGrC48FrxZ8jwxdYir15jUKlIu/HvjukshHxSaUZr1tJxQ==" spinCount="100000" sheet="1" objects="1" scenarios="1" formatColumns="0" formatRows="0" autoFilter="0"/>
  <autoFilter ref="C83:K127" xr:uid="{00000000-0009-0000-0000-000002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200-000000000000}"/>
    <hyperlink ref="F95" r:id="rId2" xr:uid="{00000000-0004-0000-0200-000001000000}"/>
    <hyperlink ref="F101" r:id="rId3" xr:uid="{00000000-0004-0000-0200-000002000000}"/>
    <hyperlink ref="F107" r:id="rId4" xr:uid="{00000000-0004-0000-0200-000003000000}"/>
    <hyperlink ref="F113" r:id="rId5" xr:uid="{00000000-0004-0000-0200-000004000000}"/>
    <hyperlink ref="F117" r:id="rId6" xr:uid="{00000000-0004-0000-0200-000005000000}"/>
    <hyperlink ref="F122" r:id="rId7" xr:uid="{00000000-0004-0000-0200-000006000000}"/>
    <hyperlink ref="F127" r:id="rId8" xr:uid="{00000000-0004-0000-02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A2:BM238"/>
  <sheetViews>
    <sheetView showGridLines="0" topLeftCell="A89" workbookViewId="0">
      <selection activeCell="H106" sqref="H106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20" t="s">
        <v>89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83</v>
      </c>
    </row>
    <row r="4" spans="1:46" s="1" customFormat="1" ht="24.95" customHeight="1">
      <c r="B4" s="23"/>
      <c r="D4" s="106" t="s">
        <v>97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1" t="str">
        <f>'Rekapitulace stavby'!K6</f>
        <v>Teplice - Rekonstrukce ulice Francouzská</v>
      </c>
      <c r="F7" s="382"/>
      <c r="G7" s="382"/>
      <c r="H7" s="382"/>
      <c r="L7" s="23"/>
    </row>
    <row r="8" spans="1:46" s="2" customFormat="1" ht="12" customHeight="1">
      <c r="A8" s="37"/>
      <c r="B8" s="42"/>
      <c r="C8" s="37"/>
      <c r="D8" s="108" t="s">
        <v>98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3" t="s">
        <v>1172</v>
      </c>
      <c r="F9" s="384"/>
      <c r="G9" s="384"/>
      <c r="H9" s="384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28</v>
      </c>
      <c r="G11" s="37"/>
      <c r="H11" s="37"/>
      <c r="I11" s="108" t="s">
        <v>20</v>
      </c>
      <c r="J11" s="110" t="s">
        <v>28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22</v>
      </c>
      <c r="E12" s="37"/>
      <c r="F12" s="110" t="s">
        <v>23</v>
      </c>
      <c r="G12" s="37"/>
      <c r="H12" s="37"/>
      <c r="I12" s="108" t="s">
        <v>24</v>
      </c>
      <c r="J12" s="111" t="str">
        <f>'Rekapitulace stavby'!AN8</f>
        <v>30. 11. 2025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26</v>
      </c>
      <c r="E14" s="37"/>
      <c r="F14" s="37"/>
      <c r="G14" s="37"/>
      <c r="H14" s="37"/>
      <c r="I14" s="108" t="s">
        <v>27</v>
      </c>
      <c r="J14" s="110" t="str">
        <f>IF('Rekapitulace stavby'!AN10="","",'Rekapitulace stavby'!AN10)</f>
        <v/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tr">
        <f>IF('Rekapitulace stavby'!E11="","",'Rekapitulace stavby'!E11)</f>
        <v xml:space="preserve"> </v>
      </c>
      <c r="F15" s="37"/>
      <c r="G15" s="37"/>
      <c r="H15" s="37"/>
      <c r="I15" s="108" t="s">
        <v>30</v>
      </c>
      <c r="J15" s="110" t="str">
        <f>IF('Rekapitulace stavby'!AN11="","",'Rekapitulace stavby'!AN11)</f>
        <v/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31</v>
      </c>
      <c r="E17" s="37"/>
      <c r="F17" s="37"/>
      <c r="G17" s="37"/>
      <c r="H17" s="37"/>
      <c r="I17" s="108" t="s">
        <v>27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5" t="str">
        <f>'Rekapitulace stavby'!E14</f>
        <v>Vyplň údaj</v>
      </c>
      <c r="F18" s="386"/>
      <c r="G18" s="386"/>
      <c r="H18" s="386"/>
      <c r="I18" s="108" t="s">
        <v>30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33</v>
      </c>
      <c r="E20" s="37"/>
      <c r="F20" s="37"/>
      <c r="G20" s="37"/>
      <c r="H20" s="37"/>
      <c r="I20" s="108" t="s">
        <v>27</v>
      </c>
      <c r="J20" s="110" t="str">
        <f>IF('Rekapitulace stavby'!AN16="","",'Rekapitulace stavby'!AN16)</f>
        <v/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tr">
        <f>IF('Rekapitulace stavby'!E17="","",'Rekapitulace stavby'!E17)</f>
        <v>Projekce dopravní Filip, s.r.o.</v>
      </c>
      <c r="F21" s="37"/>
      <c r="G21" s="37"/>
      <c r="H21" s="37"/>
      <c r="I21" s="108" t="s">
        <v>30</v>
      </c>
      <c r="J21" s="110" t="str">
        <f>IF('Rekapitulace stavby'!AN17="","",'Rekapitulace stavby'!AN17)</f>
        <v/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36</v>
      </c>
      <c r="E23" s="37"/>
      <c r="F23" s="37"/>
      <c r="G23" s="37"/>
      <c r="H23" s="37"/>
      <c r="I23" s="108" t="s">
        <v>27</v>
      </c>
      <c r="J23" s="110" t="str">
        <f>IF('Rekapitulace stavby'!AN19="","",'Rekapitulace stavby'!AN19)</f>
        <v/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tr">
        <f>IF('Rekapitulace stavby'!E20="","",'Rekapitulace stavby'!E20)</f>
        <v xml:space="preserve"> </v>
      </c>
      <c r="F24" s="37"/>
      <c r="G24" s="37"/>
      <c r="H24" s="37"/>
      <c r="I24" s="108" t="s">
        <v>30</v>
      </c>
      <c r="J24" s="110" t="str">
        <f>IF('Rekapitulace stavby'!AN20="","",'Rekapitulace stavby'!AN20)</f>
        <v/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37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87" t="s">
        <v>28</v>
      </c>
      <c r="F27" s="387"/>
      <c r="G27" s="387"/>
      <c r="H27" s="387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39</v>
      </c>
      <c r="E30" s="37"/>
      <c r="F30" s="37"/>
      <c r="G30" s="37"/>
      <c r="H30" s="37"/>
      <c r="I30" s="37"/>
      <c r="J30" s="117">
        <f>ROUND(J89,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41</v>
      </c>
      <c r="G32" s="37"/>
      <c r="H32" s="37"/>
      <c r="I32" s="118" t="s">
        <v>40</v>
      </c>
      <c r="J32" s="118" t="s">
        <v>42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43</v>
      </c>
      <c r="E33" s="108" t="s">
        <v>44</v>
      </c>
      <c r="F33" s="120">
        <f>ROUND((SUM(BE89:BE237)),  2)</f>
        <v>0</v>
      </c>
      <c r="G33" s="37"/>
      <c r="H33" s="37"/>
      <c r="I33" s="121">
        <v>0.21</v>
      </c>
      <c r="J33" s="120">
        <f>ROUND(((SUM(BE89:BE237))*I33),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45</v>
      </c>
      <c r="F34" s="120">
        <f>ROUND((SUM(BF89:BF237)),  2)</f>
        <v>0</v>
      </c>
      <c r="G34" s="37"/>
      <c r="H34" s="37"/>
      <c r="I34" s="121">
        <v>0.12</v>
      </c>
      <c r="J34" s="120">
        <f>ROUND(((SUM(BF89:BF237))*I34),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46</v>
      </c>
      <c r="F35" s="120">
        <f>ROUND((SUM(BG89:BG237)),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47</v>
      </c>
      <c r="F36" s="120">
        <f>ROUND((SUM(BH89:BH237)),  2)</f>
        <v>0</v>
      </c>
      <c r="G36" s="37"/>
      <c r="H36" s="37"/>
      <c r="I36" s="121">
        <v>0.12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48</v>
      </c>
      <c r="F37" s="120">
        <f>ROUND((SUM(BI89:BI237)),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49</v>
      </c>
      <c r="E39" s="124"/>
      <c r="F39" s="124"/>
      <c r="G39" s="125" t="s">
        <v>50</v>
      </c>
      <c r="H39" s="126" t="s">
        <v>51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100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88" t="str">
        <f>E7</f>
        <v>Teplice - Rekonstrukce ulice Francouzská</v>
      </c>
      <c r="F48" s="389"/>
      <c r="G48" s="389"/>
      <c r="H48" s="389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98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41" t="str">
        <f>E9</f>
        <v>SO 401 - Veřejné osvětlení</v>
      </c>
      <c r="F50" s="390"/>
      <c r="G50" s="390"/>
      <c r="H50" s="390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22</v>
      </c>
      <c r="D52" s="39"/>
      <c r="E52" s="39"/>
      <c r="F52" s="30" t="str">
        <f>F12</f>
        <v>Teplice</v>
      </c>
      <c r="G52" s="39"/>
      <c r="H52" s="39"/>
      <c r="I52" s="32" t="s">
        <v>24</v>
      </c>
      <c r="J52" s="62" t="str">
        <f>IF(J12="","",J12)</f>
        <v>30. 11. 2025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>
      <c r="A54" s="37"/>
      <c r="B54" s="38"/>
      <c r="C54" s="32" t="s">
        <v>26</v>
      </c>
      <c r="D54" s="39"/>
      <c r="E54" s="39"/>
      <c r="F54" s="30" t="str">
        <f>E15</f>
        <v xml:space="preserve"> </v>
      </c>
      <c r="G54" s="39"/>
      <c r="H54" s="39"/>
      <c r="I54" s="32" t="s">
        <v>33</v>
      </c>
      <c r="J54" s="35" t="str">
        <f>E21</f>
        <v>Projekce dopravní Filip, s.r.o.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31</v>
      </c>
      <c r="D55" s="39"/>
      <c r="E55" s="39"/>
      <c r="F55" s="30" t="str">
        <f>IF(E18="","",E18)</f>
        <v>Vyplň údaj</v>
      </c>
      <c r="G55" s="39"/>
      <c r="H55" s="39"/>
      <c r="I55" s="32" t="s">
        <v>36</v>
      </c>
      <c r="J55" s="35" t="str">
        <f>E24</f>
        <v xml:space="preserve"> 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101</v>
      </c>
      <c r="D57" s="134"/>
      <c r="E57" s="134"/>
      <c r="F57" s="134"/>
      <c r="G57" s="134"/>
      <c r="H57" s="134"/>
      <c r="I57" s="134"/>
      <c r="J57" s="135" t="s">
        <v>102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71</v>
      </c>
      <c r="D59" s="39"/>
      <c r="E59" s="39"/>
      <c r="F59" s="39"/>
      <c r="G59" s="39"/>
      <c r="H59" s="39"/>
      <c r="I59" s="39"/>
      <c r="J59" s="80">
        <f>J89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103</v>
      </c>
    </row>
    <row r="60" spans="1:47" s="9" customFormat="1" ht="24.95" customHeight="1">
      <c r="B60" s="137"/>
      <c r="C60" s="138"/>
      <c r="D60" s="139" t="s">
        <v>104</v>
      </c>
      <c r="E60" s="140"/>
      <c r="F60" s="140"/>
      <c r="G60" s="140"/>
      <c r="H60" s="140"/>
      <c r="I60" s="140"/>
      <c r="J60" s="141">
        <f>J90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1173</v>
      </c>
      <c r="E61" s="146"/>
      <c r="F61" s="146"/>
      <c r="G61" s="146"/>
      <c r="H61" s="146"/>
      <c r="I61" s="146"/>
      <c r="J61" s="147">
        <f>J91</f>
        <v>0</v>
      </c>
      <c r="K61" s="144"/>
      <c r="L61" s="148"/>
    </row>
    <row r="62" spans="1:47" s="9" customFormat="1" ht="24.95" customHeight="1">
      <c r="B62" s="137"/>
      <c r="C62" s="138"/>
      <c r="D62" s="139" t="s">
        <v>1174</v>
      </c>
      <c r="E62" s="140"/>
      <c r="F62" s="140"/>
      <c r="G62" s="140"/>
      <c r="H62" s="140"/>
      <c r="I62" s="140"/>
      <c r="J62" s="141">
        <f>J98</f>
        <v>0</v>
      </c>
      <c r="K62" s="138"/>
      <c r="L62" s="142"/>
    </row>
    <row r="63" spans="1:47" s="10" customFormat="1" ht="19.899999999999999" customHeight="1">
      <c r="B63" s="143"/>
      <c r="C63" s="144"/>
      <c r="D63" s="145" t="s">
        <v>1175</v>
      </c>
      <c r="E63" s="146"/>
      <c r="F63" s="146"/>
      <c r="G63" s="146"/>
      <c r="H63" s="146"/>
      <c r="I63" s="146"/>
      <c r="J63" s="147">
        <f>J99</f>
        <v>0</v>
      </c>
      <c r="K63" s="144"/>
      <c r="L63" s="148"/>
    </row>
    <row r="64" spans="1:47" s="9" customFormat="1" ht="24.95" customHeight="1">
      <c r="B64" s="137"/>
      <c r="C64" s="138"/>
      <c r="D64" s="139" t="s">
        <v>115</v>
      </c>
      <c r="E64" s="140"/>
      <c r="F64" s="140"/>
      <c r="G64" s="140"/>
      <c r="H64" s="140"/>
      <c r="I64" s="140"/>
      <c r="J64" s="141">
        <f>J116</f>
        <v>0</v>
      </c>
      <c r="K64" s="138"/>
      <c r="L64" s="142"/>
    </row>
    <row r="65" spans="1:31" s="10" customFormat="1" ht="19.899999999999999" customHeight="1">
      <c r="B65" s="143"/>
      <c r="C65" s="144"/>
      <c r="D65" s="145" t="s">
        <v>116</v>
      </c>
      <c r="E65" s="146"/>
      <c r="F65" s="146"/>
      <c r="G65" s="146"/>
      <c r="H65" s="146"/>
      <c r="I65" s="146"/>
      <c r="J65" s="147">
        <f>J117</f>
        <v>0</v>
      </c>
      <c r="K65" s="144"/>
      <c r="L65" s="148"/>
    </row>
    <row r="66" spans="1:31" s="10" customFormat="1" ht="19.899999999999999" customHeight="1">
      <c r="B66" s="143"/>
      <c r="C66" s="144"/>
      <c r="D66" s="145" t="s">
        <v>117</v>
      </c>
      <c r="E66" s="146"/>
      <c r="F66" s="146"/>
      <c r="G66" s="146"/>
      <c r="H66" s="146"/>
      <c r="I66" s="146"/>
      <c r="J66" s="147">
        <f>J174</f>
        <v>0</v>
      </c>
      <c r="K66" s="144"/>
      <c r="L66" s="148"/>
    </row>
    <row r="67" spans="1:31" s="10" customFormat="1" ht="19.899999999999999" customHeight="1">
      <c r="B67" s="143"/>
      <c r="C67" s="144"/>
      <c r="D67" s="145" t="s">
        <v>118</v>
      </c>
      <c r="E67" s="146"/>
      <c r="F67" s="146"/>
      <c r="G67" s="146"/>
      <c r="H67" s="146"/>
      <c r="I67" s="146"/>
      <c r="J67" s="147">
        <f>J185</f>
        <v>0</v>
      </c>
      <c r="K67" s="144"/>
      <c r="L67" s="148"/>
    </row>
    <row r="68" spans="1:31" s="10" customFormat="1" ht="19.899999999999999" customHeight="1">
      <c r="B68" s="143"/>
      <c r="C68" s="144"/>
      <c r="D68" s="145" t="s">
        <v>1176</v>
      </c>
      <c r="E68" s="146"/>
      <c r="F68" s="146"/>
      <c r="G68" s="146"/>
      <c r="H68" s="146"/>
      <c r="I68" s="146"/>
      <c r="J68" s="147">
        <f>J220</f>
        <v>0</v>
      </c>
      <c r="K68" s="144"/>
      <c r="L68" s="148"/>
    </row>
    <row r="69" spans="1:31" s="9" customFormat="1" ht="24.95" customHeight="1">
      <c r="B69" s="137"/>
      <c r="C69" s="138"/>
      <c r="D69" s="139" t="s">
        <v>1177</v>
      </c>
      <c r="E69" s="140"/>
      <c r="F69" s="140"/>
      <c r="G69" s="140"/>
      <c r="H69" s="140"/>
      <c r="I69" s="140"/>
      <c r="J69" s="141">
        <f>J223</f>
        <v>0</v>
      </c>
      <c r="K69" s="138"/>
      <c r="L69" s="142"/>
    </row>
    <row r="70" spans="1:31" s="2" customFormat="1" ht="21.75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0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6.95" customHeight="1">
      <c r="A71" s="37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5" spans="1:31" s="2" customFormat="1" ht="6.95" customHeight="1">
      <c r="A75" s="37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24.95" customHeight="1">
      <c r="A76" s="37"/>
      <c r="B76" s="38"/>
      <c r="C76" s="26" t="s">
        <v>119</v>
      </c>
      <c r="D76" s="39"/>
      <c r="E76" s="39"/>
      <c r="F76" s="39"/>
      <c r="G76" s="39"/>
      <c r="H76" s="39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6.95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2" customHeight="1">
      <c r="A78" s="37"/>
      <c r="B78" s="38"/>
      <c r="C78" s="32" t="s">
        <v>16</v>
      </c>
      <c r="D78" s="39"/>
      <c r="E78" s="39"/>
      <c r="F78" s="39"/>
      <c r="G78" s="39"/>
      <c r="H78" s="39"/>
      <c r="I78" s="39"/>
      <c r="J78" s="39"/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6.5" customHeight="1">
      <c r="A79" s="37"/>
      <c r="B79" s="38"/>
      <c r="C79" s="39"/>
      <c r="D79" s="39"/>
      <c r="E79" s="388" t="str">
        <f>E7</f>
        <v>Teplice - Rekonstrukce ulice Francouzská</v>
      </c>
      <c r="F79" s="389"/>
      <c r="G79" s="389"/>
      <c r="H79" s="389"/>
      <c r="I79" s="39"/>
      <c r="J79" s="39"/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2" customHeight="1">
      <c r="A80" s="37"/>
      <c r="B80" s="38"/>
      <c r="C80" s="32" t="s">
        <v>98</v>
      </c>
      <c r="D80" s="39"/>
      <c r="E80" s="39"/>
      <c r="F80" s="39"/>
      <c r="G80" s="39"/>
      <c r="H80" s="39"/>
      <c r="I80" s="39"/>
      <c r="J80" s="39"/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6.5" customHeight="1">
      <c r="A81" s="37"/>
      <c r="B81" s="38"/>
      <c r="C81" s="39"/>
      <c r="D81" s="39"/>
      <c r="E81" s="341" t="str">
        <f>E9</f>
        <v>SO 401 - Veřejné osvětlení</v>
      </c>
      <c r="F81" s="390"/>
      <c r="G81" s="390"/>
      <c r="H81" s="390"/>
      <c r="I81" s="39"/>
      <c r="J81" s="39"/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6.95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12" customHeight="1">
      <c r="A83" s="37"/>
      <c r="B83" s="38"/>
      <c r="C83" s="32" t="s">
        <v>22</v>
      </c>
      <c r="D83" s="39"/>
      <c r="E83" s="39"/>
      <c r="F83" s="30" t="str">
        <f>F12</f>
        <v>Teplice</v>
      </c>
      <c r="G83" s="39"/>
      <c r="H83" s="39"/>
      <c r="I83" s="32" t="s">
        <v>24</v>
      </c>
      <c r="J83" s="62" t="str">
        <f>IF(J12="","",J12)</f>
        <v>30. 11. 2025</v>
      </c>
      <c r="K83" s="39"/>
      <c r="L83" s="10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2" customFormat="1" ht="6.95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0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5" s="2" customFormat="1" ht="25.7" customHeight="1">
      <c r="A85" s="37"/>
      <c r="B85" s="38"/>
      <c r="C85" s="32" t="s">
        <v>26</v>
      </c>
      <c r="D85" s="39"/>
      <c r="E85" s="39"/>
      <c r="F85" s="30" t="str">
        <f>E15</f>
        <v xml:space="preserve"> </v>
      </c>
      <c r="G85" s="39"/>
      <c r="H85" s="39"/>
      <c r="I85" s="32" t="s">
        <v>33</v>
      </c>
      <c r="J85" s="35" t="str">
        <f>E21</f>
        <v>Projekce dopravní Filip, s.r.o.</v>
      </c>
      <c r="K85" s="39"/>
      <c r="L85" s="10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5" s="2" customFormat="1" ht="15.2" customHeight="1">
      <c r="A86" s="37"/>
      <c r="B86" s="38"/>
      <c r="C86" s="32" t="s">
        <v>31</v>
      </c>
      <c r="D86" s="39"/>
      <c r="E86" s="39"/>
      <c r="F86" s="30" t="str">
        <f>IF(E18="","",E18)</f>
        <v>Vyplň údaj</v>
      </c>
      <c r="G86" s="39"/>
      <c r="H86" s="39"/>
      <c r="I86" s="32" t="s">
        <v>36</v>
      </c>
      <c r="J86" s="35" t="str">
        <f>E24</f>
        <v xml:space="preserve"> </v>
      </c>
      <c r="K86" s="39"/>
      <c r="L86" s="10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65" s="2" customFormat="1" ht="10.35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0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pans="1:65" s="11" customFormat="1" ht="29.25" customHeight="1">
      <c r="A88" s="149"/>
      <c r="B88" s="150"/>
      <c r="C88" s="151" t="s">
        <v>120</v>
      </c>
      <c r="D88" s="152" t="s">
        <v>58</v>
      </c>
      <c r="E88" s="152" t="s">
        <v>54</v>
      </c>
      <c r="F88" s="152" t="s">
        <v>55</v>
      </c>
      <c r="G88" s="152" t="s">
        <v>121</v>
      </c>
      <c r="H88" s="152" t="s">
        <v>122</v>
      </c>
      <c r="I88" s="152" t="s">
        <v>123</v>
      </c>
      <c r="J88" s="152" t="s">
        <v>102</v>
      </c>
      <c r="K88" s="153" t="s">
        <v>124</v>
      </c>
      <c r="L88" s="154"/>
      <c r="M88" s="71" t="s">
        <v>28</v>
      </c>
      <c r="N88" s="72" t="s">
        <v>43</v>
      </c>
      <c r="O88" s="72" t="s">
        <v>125</v>
      </c>
      <c r="P88" s="72" t="s">
        <v>126</v>
      </c>
      <c r="Q88" s="72" t="s">
        <v>127</v>
      </c>
      <c r="R88" s="72" t="s">
        <v>128</v>
      </c>
      <c r="S88" s="72" t="s">
        <v>129</v>
      </c>
      <c r="T88" s="73" t="s">
        <v>130</v>
      </c>
      <c r="U88" s="149"/>
      <c r="V88" s="149"/>
      <c r="W88" s="149"/>
      <c r="X88" s="149"/>
      <c r="Y88" s="149"/>
      <c r="Z88" s="149"/>
      <c r="AA88" s="149"/>
      <c r="AB88" s="149"/>
      <c r="AC88" s="149"/>
      <c r="AD88" s="149"/>
      <c r="AE88" s="149"/>
    </row>
    <row r="89" spans="1:65" s="2" customFormat="1" ht="22.9" customHeight="1">
      <c r="A89" s="37"/>
      <c r="B89" s="38"/>
      <c r="C89" s="78" t="s">
        <v>131</v>
      </c>
      <c r="D89" s="39"/>
      <c r="E89" s="39"/>
      <c r="F89" s="39"/>
      <c r="G89" s="39"/>
      <c r="H89" s="39"/>
      <c r="I89" s="39"/>
      <c r="J89" s="155">
        <f>BK89</f>
        <v>0</v>
      </c>
      <c r="K89" s="39"/>
      <c r="L89" s="42"/>
      <c r="M89" s="74"/>
      <c r="N89" s="156"/>
      <c r="O89" s="75"/>
      <c r="P89" s="157">
        <f>P90+P98+P116+P223</f>
        <v>0</v>
      </c>
      <c r="Q89" s="75"/>
      <c r="R89" s="157">
        <f>R90+R98+R116+R223</f>
        <v>0</v>
      </c>
      <c r="S89" s="75"/>
      <c r="T89" s="158">
        <f>T90+T98+T116+T223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20" t="s">
        <v>72</v>
      </c>
      <c r="AU89" s="20" t="s">
        <v>103</v>
      </c>
      <c r="BK89" s="159">
        <f>BK90+BK98+BK116+BK223</f>
        <v>0</v>
      </c>
    </row>
    <row r="90" spans="1:65" s="12" customFormat="1" ht="25.9" customHeight="1">
      <c r="B90" s="160"/>
      <c r="C90" s="161"/>
      <c r="D90" s="162" t="s">
        <v>72</v>
      </c>
      <c r="E90" s="163" t="s">
        <v>132</v>
      </c>
      <c r="F90" s="163" t="s">
        <v>133</v>
      </c>
      <c r="G90" s="161"/>
      <c r="H90" s="161"/>
      <c r="I90" s="164"/>
      <c r="J90" s="165">
        <f>BK90</f>
        <v>0</v>
      </c>
      <c r="K90" s="161"/>
      <c r="L90" s="166"/>
      <c r="M90" s="167"/>
      <c r="N90" s="168"/>
      <c r="O90" s="168"/>
      <c r="P90" s="169">
        <f>P91</f>
        <v>0</v>
      </c>
      <c r="Q90" s="168"/>
      <c r="R90" s="169">
        <f>R91</f>
        <v>0</v>
      </c>
      <c r="S90" s="168"/>
      <c r="T90" s="170">
        <f>T91</f>
        <v>0</v>
      </c>
      <c r="AR90" s="171" t="s">
        <v>81</v>
      </c>
      <c r="AT90" s="172" t="s">
        <v>72</v>
      </c>
      <c r="AU90" s="172" t="s">
        <v>73</v>
      </c>
      <c r="AY90" s="171" t="s">
        <v>134</v>
      </c>
      <c r="BK90" s="173">
        <f>BK91</f>
        <v>0</v>
      </c>
    </row>
    <row r="91" spans="1:65" s="12" customFormat="1" ht="22.9" customHeight="1">
      <c r="B91" s="160"/>
      <c r="C91" s="161"/>
      <c r="D91" s="162" t="s">
        <v>72</v>
      </c>
      <c r="E91" s="174" t="s">
        <v>972</v>
      </c>
      <c r="F91" s="174" t="s">
        <v>1178</v>
      </c>
      <c r="G91" s="161"/>
      <c r="H91" s="161"/>
      <c r="I91" s="164"/>
      <c r="J91" s="175">
        <f>BK91</f>
        <v>0</v>
      </c>
      <c r="K91" s="161"/>
      <c r="L91" s="166"/>
      <c r="M91" s="167"/>
      <c r="N91" s="168"/>
      <c r="O91" s="168"/>
      <c r="P91" s="169">
        <f>SUM(P92:P97)</f>
        <v>0</v>
      </c>
      <c r="Q91" s="168"/>
      <c r="R91" s="169">
        <f>SUM(R92:R97)</f>
        <v>0</v>
      </c>
      <c r="S91" s="168"/>
      <c r="T91" s="170">
        <f>SUM(T92:T97)</f>
        <v>0</v>
      </c>
      <c r="AR91" s="171" t="s">
        <v>81</v>
      </c>
      <c r="AT91" s="172" t="s">
        <v>72</v>
      </c>
      <c r="AU91" s="172" t="s">
        <v>81</v>
      </c>
      <c r="AY91" s="171" t="s">
        <v>134</v>
      </c>
      <c r="BK91" s="173">
        <f>SUM(BK92:BK97)</f>
        <v>0</v>
      </c>
    </row>
    <row r="92" spans="1:65" s="2" customFormat="1" ht="21.75" customHeight="1">
      <c r="A92" s="37"/>
      <c r="B92" s="38"/>
      <c r="C92" s="176" t="s">
        <v>83</v>
      </c>
      <c r="D92" s="176" t="s">
        <v>136</v>
      </c>
      <c r="E92" s="177" t="s">
        <v>974</v>
      </c>
      <c r="F92" s="178" t="s">
        <v>975</v>
      </c>
      <c r="G92" s="179" t="s">
        <v>217</v>
      </c>
      <c r="H92" s="180">
        <v>61</v>
      </c>
      <c r="I92" s="181"/>
      <c r="J92" s="182">
        <f>ROUND(I92*H92,2)</f>
        <v>0</v>
      </c>
      <c r="K92" s="178" t="s">
        <v>28</v>
      </c>
      <c r="L92" s="42"/>
      <c r="M92" s="183" t="s">
        <v>28</v>
      </c>
      <c r="N92" s="184" t="s">
        <v>44</v>
      </c>
      <c r="O92" s="67"/>
      <c r="P92" s="185">
        <f>O92*H92</f>
        <v>0</v>
      </c>
      <c r="Q92" s="185">
        <v>0</v>
      </c>
      <c r="R92" s="185">
        <f>Q92*H92</f>
        <v>0</v>
      </c>
      <c r="S92" s="185">
        <v>0</v>
      </c>
      <c r="T92" s="186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87" t="s">
        <v>141</v>
      </c>
      <c r="AT92" s="187" t="s">
        <v>136</v>
      </c>
      <c r="AU92" s="187" t="s">
        <v>83</v>
      </c>
      <c r="AY92" s="20" t="s">
        <v>134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20" t="s">
        <v>81</v>
      </c>
      <c r="BK92" s="188">
        <f>ROUND(I92*H92,2)</f>
        <v>0</v>
      </c>
      <c r="BL92" s="20" t="s">
        <v>141</v>
      </c>
      <c r="BM92" s="187" t="s">
        <v>83</v>
      </c>
    </row>
    <row r="93" spans="1:65" s="2" customFormat="1" ht="19.5">
      <c r="A93" s="37"/>
      <c r="B93" s="38"/>
      <c r="C93" s="39"/>
      <c r="D93" s="189" t="s">
        <v>143</v>
      </c>
      <c r="E93" s="39"/>
      <c r="F93" s="190" t="s">
        <v>977</v>
      </c>
      <c r="G93" s="39"/>
      <c r="H93" s="39"/>
      <c r="I93" s="191"/>
      <c r="J93" s="39"/>
      <c r="K93" s="39"/>
      <c r="L93" s="42"/>
      <c r="M93" s="192"/>
      <c r="N93" s="193"/>
      <c r="O93" s="67"/>
      <c r="P93" s="67"/>
      <c r="Q93" s="67"/>
      <c r="R93" s="67"/>
      <c r="S93" s="67"/>
      <c r="T93" s="68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20" t="s">
        <v>143</v>
      </c>
      <c r="AU93" s="20" t="s">
        <v>83</v>
      </c>
    </row>
    <row r="94" spans="1:65" s="2" customFormat="1" ht="24.2" customHeight="1">
      <c r="A94" s="37"/>
      <c r="B94" s="38"/>
      <c r="C94" s="176" t="s">
        <v>161</v>
      </c>
      <c r="D94" s="176" t="s">
        <v>136</v>
      </c>
      <c r="E94" s="177" t="s">
        <v>1179</v>
      </c>
      <c r="F94" s="178" t="s">
        <v>1180</v>
      </c>
      <c r="G94" s="179" t="s">
        <v>217</v>
      </c>
      <c r="H94" s="180">
        <v>61</v>
      </c>
      <c r="I94" s="181"/>
      <c r="J94" s="182">
        <f>ROUND(I94*H94,2)</f>
        <v>0</v>
      </c>
      <c r="K94" s="178" t="s">
        <v>28</v>
      </c>
      <c r="L94" s="42"/>
      <c r="M94" s="183" t="s">
        <v>28</v>
      </c>
      <c r="N94" s="184" t="s">
        <v>44</v>
      </c>
      <c r="O94" s="67"/>
      <c r="P94" s="185">
        <f>O94*H94</f>
        <v>0</v>
      </c>
      <c r="Q94" s="185">
        <v>0</v>
      </c>
      <c r="R94" s="185">
        <f>Q94*H94</f>
        <v>0</v>
      </c>
      <c r="S94" s="185">
        <v>0</v>
      </c>
      <c r="T94" s="186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87" t="s">
        <v>141</v>
      </c>
      <c r="AT94" s="187" t="s">
        <v>136</v>
      </c>
      <c r="AU94" s="187" t="s">
        <v>83</v>
      </c>
      <c r="AY94" s="20" t="s">
        <v>134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20" t="s">
        <v>81</v>
      </c>
      <c r="BK94" s="188">
        <f>ROUND(I94*H94,2)</f>
        <v>0</v>
      </c>
      <c r="BL94" s="20" t="s">
        <v>141</v>
      </c>
      <c r="BM94" s="187" t="s">
        <v>141</v>
      </c>
    </row>
    <row r="95" spans="1:65" s="2" customFormat="1" ht="11.25">
      <c r="A95" s="37"/>
      <c r="B95" s="38"/>
      <c r="C95" s="39"/>
      <c r="D95" s="189" t="s">
        <v>143</v>
      </c>
      <c r="E95" s="39"/>
      <c r="F95" s="190" t="s">
        <v>1181</v>
      </c>
      <c r="G95" s="39"/>
      <c r="H95" s="39"/>
      <c r="I95" s="191"/>
      <c r="J95" s="39"/>
      <c r="K95" s="39"/>
      <c r="L95" s="42"/>
      <c r="M95" s="192"/>
      <c r="N95" s="193"/>
      <c r="O95" s="67"/>
      <c r="P95" s="67"/>
      <c r="Q95" s="67"/>
      <c r="R95" s="67"/>
      <c r="S95" s="67"/>
      <c r="T95" s="68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20" t="s">
        <v>143</v>
      </c>
      <c r="AU95" s="20" t="s">
        <v>83</v>
      </c>
    </row>
    <row r="96" spans="1:65" s="2" customFormat="1" ht="44.25" customHeight="1">
      <c r="A96" s="37"/>
      <c r="B96" s="38"/>
      <c r="C96" s="176" t="s">
        <v>141</v>
      </c>
      <c r="D96" s="176" t="s">
        <v>136</v>
      </c>
      <c r="E96" s="177" t="s">
        <v>1010</v>
      </c>
      <c r="F96" s="178" t="s">
        <v>1011</v>
      </c>
      <c r="G96" s="179" t="s">
        <v>217</v>
      </c>
      <c r="H96" s="180">
        <v>61</v>
      </c>
      <c r="I96" s="181"/>
      <c r="J96" s="182">
        <f>ROUND(I96*H96,2)</f>
        <v>0</v>
      </c>
      <c r="K96" s="178" t="s">
        <v>28</v>
      </c>
      <c r="L96" s="42"/>
      <c r="M96" s="183" t="s">
        <v>28</v>
      </c>
      <c r="N96" s="184" t="s">
        <v>44</v>
      </c>
      <c r="O96" s="67"/>
      <c r="P96" s="185">
        <f>O96*H96</f>
        <v>0</v>
      </c>
      <c r="Q96" s="185">
        <v>0</v>
      </c>
      <c r="R96" s="185">
        <f>Q96*H96</f>
        <v>0</v>
      </c>
      <c r="S96" s="185">
        <v>0</v>
      </c>
      <c r="T96" s="186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7" t="s">
        <v>141</v>
      </c>
      <c r="AT96" s="187" t="s">
        <v>136</v>
      </c>
      <c r="AU96" s="187" t="s">
        <v>83</v>
      </c>
      <c r="AY96" s="20" t="s">
        <v>134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20" t="s">
        <v>81</v>
      </c>
      <c r="BK96" s="188">
        <f>ROUND(I96*H96,2)</f>
        <v>0</v>
      </c>
      <c r="BL96" s="20" t="s">
        <v>141</v>
      </c>
      <c r="BM96" s="187" t="s">
        <v>183</v>
      </c>
    </row>
    <row r="97" spans="1:65" s="2" customFormat="1" ht="29.25">
      <c r="A97" s="37"/>
      <c r="B97" s="38"/>
      <c r="C97" s="39"/>
      <c r="D97" s="189" t="s">
        <v>143</v>
      </c>
      <c r="E97" s="39"/>
      <c r="F97" s="190" t="s">
        <v>219</v>
      </c>
      <c r="G97" s="39"/>
      <c r="H97" s="39"/>
      <c r="I97" s="191"/>
      <c r="J97" s="39"/>
      <c r="K97" s="39"/>
      <c r="L97" s="42"/>
      <c r="M97" s="192"/>
      <c r="N97" s="193"/>
      <c r="O97" s="67"/>
      <c r="P97" s="67"/>
      <c r="Q97" s="67"/>
      <c r="R97" s="67"/>
      <c r="S97" s="67"/>
      <c r="T97" s="68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20" t="s">
        <v>143</v>
      </c>
      <c r="AU97" s="20" t="s">
        <v>83</v>
      </c>
    </row>
    <row r="98" spans="1:65" s="12" customFormat="1" ht="25.9" customHeight="1">
      <c r="B98" s="160"/>
      <c r="C98" s="161"/>
      <c r="D98" s="162" t="s">
        <v>72</v>
      </c>
      <c r="E98" s="163" t="s">
        <v>1182</v>
      </c>
      <c r="F98" s="163" t="s">
        <v>1183</v>
      </c>
      <c r="G98" s="161"/>
      <c r="H98" s="161"/>
      <c r="I98" s="164"/>
      <c r="J98" s="165">
        <f>BK98</f>
        <v>0</v>
      </c>
      <c r="K98" s="161"/>
      <c r="L98" s="166"/>
      <c r="M98" s="167"/>
      <c r="N98" s="168"/>
      <c r="O98" s="168"/>
      <c r="P98" s="169">
        <f>P99</f>
        <v>0</v>
      </c>
      <c r="Q98" s="168"/>
      <c r="R98" s="169">
        <f>R99</f>
        <v>0</v>
      </c>
      <c r="S98" s="168"/>
      <c r="T98" s="170">
        <f>T99</f>
        <v>0</v>
      </c>
      <c r="AR98" s="171" t="s">
        <v>83</v>
      </c>
      <c r="AT98" s="172" t="s">
        <v>72</v>
      </c>
      <c r="AU98" s="172" t="s">
        <v>73</v>
      </c>
      <c r="AY98" s="171" t="s">
        <v>134</v>
      </c>
      <c r="BK98" s="173">
        <f>BK99</f>
        <v>0</v>
      </c>
    </row>
    <row r="99" spans="1:65" s="12" customFormat="1" ht="22.9" customHeight="1">
      <c r="B99" s="160"/>
      <c r="C99" s="161"/>
      <c r="D99" s="162" t="s">
        <v>72</v>
      </c>
      <c r="E99" s="174" t="s">
        <v>1184</v>
      </c>
      <c r="F99" s="174" t="s">
        <v>1185</v>
      </c>
      <c r="G99" s="161"/>
      <c r="H99" s="161"/>
      <c r="I99" s="164"/>
      <c r="J99" s="175">
        <f>BK99</f>
        <v>0</v>
      </c>
      <c r="K99" s="161"/>
      <c r="L99" s="166"/>
      <c r="M99" s="167"/>
      <c r="N99" s="168"/>
      <c r="O99" s="168"/>
      <c r="P99" s="169">
        <f>SUM(P100:P115)</f>
        <v>0</v>
      </c>
      <c r="Q99" s="168"/>
      <c r="R99" s="169">
        <f>SUM(R100:R115)</f>
        <v>0</v>
      </c>
      <c r="S99" s="168"/>
      <c r="T99" s="170">
        <f>SUM(T100:T115)</f>
        <v>0</v>
      </c>
      <c r="AR99" s="171" t="s">
        <v>83</v>
      </c>
      <c r="AT99" s="172" t="s">
        <v>72</v>
      </c>
      <c r="AU99" s="172" t="s">
        <v>81</v>
      </c>
      <c r="AY99" s="171" t="s">
        <v>134</v>
      </c>
      <c r="BK99" s="173">
        <f>SUM(BK100:BK115)</f>
        <v>0</v>
      </c>
    </row>
    <row r="100" spans="1:65" s="2" customFormat="1" ht="24.2" customHeight="1">
      <c r="A100" s="37"/>
      <c r="B100" s="38"/>
      <c r="C100" s="176" t="s">
        <v>176</v>
      </c>
      <c r="D100" s="176" t="s">
        <v>136</v>
      </c>
      <c r="E100" s="177" t="s">
        <v>1186</v>
      </c>
      <c r="F100" s="178" t="s">
        <v>1187</v>
      </c>
      <c r="G100" s="179" t="s">
        <v>303</v>
      </c>
      <c r="H100" s="180">
        <v>78</v>
      </c>
      <c r="I100" s="181"/>
      <c r="J100" s="182">
        <f>ROUND(I100*H100,2)</f>
        <v>0</v>
      </c>
      <c r="K100" s="178" t="s">
        <v>28</v>
      </c>
      <c r="L100" s="42"/>
      <c r="M100" s="183" t="s">
        <v>28</v>
      </c>
      <c r="N100" s="184" t="s">
        <v>44</v>
      </c>
      <c r="O100" s="67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87" t="s">
        <v>259</v>
      </c>
      <c r="AT100" s="187" t="s">
        <v>136</v>
      </c>
      <c r="AU100" s="187" t="s">
        <v>83</v>
      </c>
      <c r="AY100" s="20" t="s">
        <v>134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20" t="s">
        <v>81</v>
      </c>
      <c r="BK100" s="188">
        <f>ROUND(I100*H100,2)</f>
        <v>0</v>
      </c>
      <c r="BL100" s="20" t="s">
        <v>259</v>
      </c>
      <c r="BM100" s="187" t="s">
        <v>197</v>
      </c>
    </row>
    <row r="101" spans="1:65" s="2" customFormat="1" ht="29.25">
      <c r="A101" s="37"/>
      <c r="B101" s="38"/>
      <c r="C101" s="39"/>
      <c r="D101" s="189" t="s">
        <v>143</v>
      </c>
      <c r="E101" s="39"/>
      <c r="F101" s="190" t="s">
        <v>1188</v>
      </c>
      <c r="G101" s="39"/>
      <c r="H101" s="39"/>
      <c r="I101" s="191"/>
      <c r="J101" s="39"/>
      <c r="K101" s="39"/>
      <c r="L101" s="42"/>
      <c r="M101" s="192"/>
      <c r="N101" s="193"/>
      <c r="O101" s="67"/>
      <c r="P101" s="67"/>
      <c r="Q101" s="67"/>
      <c r="R101" s="67"/>
      <c r="S101" s="67"/>
      <c r="T101" s="68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20" t="s">
        <v>143</v>
      </c>
      <c r="AU101" s="20" t="s">
        <v>83</v>
      </c>
    </row>
    <row r="102" spans="1:65" s="2" customFormat="1" ht="24.2" customHeight="1">
      <c r="A102" s="37"/>
      <c r="B102" s="38"/>
      <c r="C102" s="240" t="s">
        <v>183</v>
      </c>
      <c r="D102" s="240" t="s">
        <v>234</v>
      </c>
      <c r="E102" s="241" t="s">
        <v>1189</v>
      </c>
      <c r="F102" s="242" t="s">
        <v>1190</v>
      </c>
      <c r="G102" s="243" t="s">
        <v>303</v>
      </c>
      <c r="H102" s="244">
        <v>89.7</v>
      </c>
      <c r="I102" s="245"/>
      <c r="J102" s="246">
        <f>ROUND(I102*H102,2)</f>
        <v>0</v>
      </c>
      <c r="K102" s="242" t="s">
        <v>28</v>
      </c>
      <c r="L102" s="247"/>
      <c r="M102" s="248" t="s">
        <v>28</v>
      </c>
      <c r="N102" s="249" t="s">
        <v>44</v>
      </c>
      <c r="O102" s="67"/>
      <c r="P102" s="185">
        <f>O102*H102</f>
        <v>0</v>
      </c>
      <c r="Q102" s="185">
        <v>0</v>
      </c>
      <c r="R102" s="185">
        <f>Q102*H102</f>
        <v>0</v>
      </c>
      <c r="S102" s="185">
        <v>0</v>
      </c>
      <c r="T102" s="18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87" t="s">
        <v>332</v>
      </c>
      <c r="AT102" s="187" t="s">
        <v>234</v>
      </c>
      <c r="AU102" s="187" t="s">
        <v>83</v>
      </c>
      <c r="AY102" s="20" t="s">
        <v>134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20" t="s">
        <v>81</v>
      </c>
      <c r="BK102" s="188">
        <f>ROUND(I102*H102,2)</f>
        <v>0</v>
      </c>
      <c r="BL102" s="20" t="s">
        <v>259</v>
      </c>
      <c r="BM102" s="187" t="s">
        <v>214</v>
      </c>
    </row>
    <row r="103" spans="1:65" s="2" customFormat="1" ht="19.5">
      <c r="A103" s="37"/>
      <c r="B103" s="38"/>
      <c r="C103" s="39"/>
      <c r="D103" s="189" t="s">
        <v>143</v>
      </c>
      <c r="E103" s="39"/>
      <c r="F103" s="190" t="s">
        <v>1190</v>
      </c>
      <c r="G103" s="39"/>
      <c r="H103" s="39"/>
      <c r="I103" s="191"/>
      <c r="J103" s="39"/>
      <c r="K103" s="39"/>
      <c r="L103" s="42"/>
      <c r="M103" s="192"/>
      <c r="N103" s="193"/>
      <c r="O103" s="67"/>
      <c r="P103" s="67"/>
      <c r="Q103" s="67"/>
      <c r="R103" s="67"/>
      <c r="S103" s="67"/>
      <c r="T103" s="68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20" t="s">
        <v>143</v>
      </c>
      <c r="AU103" s="20" t="s">
        <v>83</v>
      </c>
    </row>
    <row r="104" spans="1:65" s="13" customFormat="1" ht="11.25">
      <c r="B104" s="196"/>
      <c r="C104" s="197"/>
      <c r="D104" s="189" t="s">
        <v>147</v>
      </c>
      <c r="E104" s="198" t="s">
        <v>28</v>
      </c>
      <c r="F104" s="199" t="s">
        <v>1191</v>
      </c>
      <c r="G104" s="197"/>
      <c r="H104" s="200">
        <v>89.7</v>
      </c>
      <c r="I104" s="201"/>
      <c r="J104" s="197"/>
      <c r="K104" s="197"/>
      <c r="L104" s="202"/>
      <c r="M104" s="203"/>
      <c r="N104" s="204"/>
      <c r="O104" s="204"/>
      <c r="P104" s="204"/>
      <c r="Q104" s="204"/>
      <c r="R104" s="204"/>
      <c r="S104" s="204"/>
      <c r="T104" s="205"/>
      <c r="AT104" s="206" t="s">
        <v>147</v>
      </c>
      <c r="AU104" s="206" t="s">
        <v>83</v>
      </c>
      <c r="AV104" s="13" t="s">
        <v>83</v>
      </c>
      <c r="AW104" s="13" t="s">
        <v>35</v>
      </c>
      <c r="AX104" s="13" t="s">
        <v>73</v>
      </c>
      <c r="AY104" s="206" t="s">
        <v>134</v>
      </c>
    </row>
    <row r="105" spans="1:65" s="14" customFormat="1" ht="11.25">
      <c r="B105" s="207"/>
      <c r="C105" s="208"/>
      <c r="D105" s="189" t="s">
        <v>147</v>
      </c>
      <c r="E105" s="209" t="s">
        <v>28</v>
      </c>
      <c r="F105" s="210" t="s">
        <v>149</v>
      </c>
      <c r="G105" s="208"/>
      <c r="H105" s="211">
        <v>89.7</v>
      </c>
      <c r="I105" s="212"/>
      <c r="J105" s="208"/>
      <c r="K105" s="208"/>
      <c r="L105" s="213"/>
      <c r="M105" s="214"/>
      <c r="N105" s="215"/>
      <c r="O105" s="215"/>
      <c r="P105" s="215"/>
      <c r="Q105" s="215"/>
      <c r="R105" s="215"/>
      <c r="S105" s="215"/>
      <c r="T105" s="216"/>
      <c r="AT105" s="217" t="s">
        <v>147</v>
      </c>
      <c r="AU105" s="217" t="s">
        <v>83</v>
      </c>
      <c r="AV105" s="14" t="s">
        <v>141</v>
      </c>
      <c r="AW105" s="14" t="s">
        <v>35</v>
      </c>
      <c r="AX105" s="14" t="s">
        <v>81</v>
      </c>
      <c r="AY105" s="217" t="s">
        <v>134</v>
      </c>
    </row>
    <row r="106" spans="1:65" s="2" customFormat="1" ht="24.2" customHeight="1">
      <c r="A106" s="37"/>
      <c r="B106" s="38"/>
      <c r="C106" s="176" t="s">
        <v>190</v>
      </c>
      <c r="D106" s="176" t="s">
        <v>136</v>
      </c>
      <c r="E106" s="177" t="s">
        <v>1192</v>
      </c>
      <c r="F106" s="178" t="s">
        <v>1193</v>
      </c>
      <c r="G106" s="179" t="s">
        <v>303</v>
      </c>
      <c r="H106" s="180">
        <v>712</v>
      </c>
      <c r="I106" s="181"/>
      <c r="J106" s="182">
        <f>ROUND(I106*H106,2)</f>
        <v>0</v>
      </c>
      <c r="K106" s="178" t="s">
        <v>28</v>
      </c>
      <c r="L106" s="42"/>
      <c r="M106" s="183" t="s">
        <v>28</v>
      </c>
      <c r="N106" s="184" t="s">
        <v>44</v>
      </c>
      <c r="O106" s="67"/>
      <c r="P106" s="185">
        <f>O106*H106</f>
        <v>0</v>
      </c>
      <c r="Q106" s="185">
        <v>0</v>
      </c>
      <c r="R106" s="185">
        <f>Q106*H106</f>
        <v>0</v>
      </c>
      <c r="S106" s="185">
        <v>0</v>
      </c>
      <c r="T106" s="186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87" t="s">
        <v>259</v>
      </c>
      <c r="AT106" s="187" t="s">
        <v>136</v>
      </c>
      <c r="AU106" s="187" t="s">
        <v>83</v>
      </c>
      <c r="AY106" s="20" t="s">
        <v>134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20" t="s">
        <v>81</v>
      </c>
      <c r="BK106" s="188">
        <f>ROUND(I106*H106,2)</f>
        <v>0</v>
      </c>
      <c r="BL106" s="20" t="s">
        <v>259</v>
      </c>
      <c r="BM106" s="187" t="s">
        <v>8</v>
      </c>
    </row>
    <row r="107" spans="1:65" s="2" customFormat="1" ht="29.25">
      <c r="A107" s="37"/>
      <c r="B107" s="38"/>
      <c r="C107" s="39"/>
      <c r="D107" s="189" t="s">
        <v>143</v>
      </c>
      <c r="E107" s="39"/>
      <c r="F107" s="190" t="s">
        <v>1194</v>
      </c>
      <c r="G107" s="39"/>
      <c r="H107" s="39"/>
      <c r="I107" s="191"/>
      <c r="J107" s="39"/>
      <c r="K107" s="39"/>
      <c r="L107" s="42"/>
      <c r="M107" s="192"/>
      <c r="N107" s="193"/>
      <c r="O107" s="67"/>
      <c r="P107" s="67"/>
      <c r="Q107" s="67"/>
      <c r="R107" s="67"/>
      <c r="S107" s="67"/>
      <c r="T107" s="68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20" t="s">
        <v>143</v>
      </c>
      <c r="AU107" s="20" t="s">
        <v>83</v>
      </c>
    </row>
    <row r="108" spans="1:65" s="2" customFormat="1" ht="24.2" customHeight="1">
      <c r="A108" s="37"/>
      <c r="B108" s="38"/>
      <c r="C108" s="240" t="s">
        <v>197</v>
      </c>
      <c r="D108" s="240" t="s">
        <v>234</v>
      </c>
      <c r="E108" s="241" t="s">
        <v>1195</v>
      </c>
      <c r="F108" s="242" t="s">
        <v>1196</v>
      </c>
      <c r="G108" s="243" t="s">
        <v>303</v>
      </c>
      <c r="H108" s="244">
        <v>818.8</v>
      </c>
      <c r="I108" s="245"/>
      <c r="J108" s="246">
        <f>ROUND(I108*H108,2)</f>
        <v>0</v>
      </c>
      <c r="K108" s="242" t="s">
        <v>28</v>
      </c>
      <c r="L108" s="247"/>
      <c r="M108" s="248" t="s">
        <v>28</v>
      </c>
      <c r="N108" s="249" t="s">
        <v>44</v>
      </c>
      <c r="O108" s="67"/>
      <c r="P108" s="185">
        <f>O108*H108</f>
        <v>0</v>
      </c>
      <c r="Q108" s="185">
        <v>0</v>
      </c>
      <c r="R108" s="185">
        <f>Q108*H108</f>
        <v>0</v>
      </c>
      <c r="S108" s="185">
        <v>0</v>
      </c>
      <c r="T108" s="18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87" t="s">
        <v>332</v>
      </c>
      <c r="AT108" s="187" t="s">
        <v>234</v>
      </c>
      <c r="AU108" s="187" t="s">
        <v>83</v>
      </c>
      <c r="AY108" s="20" t="s">
        <v>134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20" t="s">
        <v>81</v>
      </c>
      <c r="BK108" s="188">
        <f>ROUND(I108*H108,2)</f>
        <v>0</v>
      </c>
      <c r="BL108" s="20" t="s">
        <v>259</v>
      </c>
      <c r="BM108" s="187" t="s">
        <v>246</v>
      </c>
    </row>
    <row r="109" spans="1:65" s="2" customFormat="1" ht="19.5">
      <c r="A109" s="37"/>
      <c r="B109" s="38"/>
      <c r="C109" s="39"/>
      <c r="D109" s="189" t="s">
        <v>143</v>
      </c>
      <c r="E109" s="39"/>
      <c r="F109" s="190" t="s">
        <v>1196</v>
      </c>
      <c r="G109" s="39"/>
      <c r="H109" s="39"/>
      <c r="I109" s="191"/>
      <c r="J109" s="39"/>
      <c r="K109" s="39"/>
      <c r="L109" s="42"/>
      <c r="M109" s="192"/>
      <c r="N109" s="193"/>
      <c r="O109" s="67"/>
      <c r="P109" s="67"/>
      <c r="Q109" s="67"/>
      <c r="R109" s="67"/>
      <c r="S109" s="67"/>
      <c r="T109" s="68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20" t="s">
        <v>143</v>
      </c>
      <c r="AU109" s="20" t="s">
        <v>83</v>
      </c>
    </row>
    <row r="110" spans="1:65" s="13" customFormat="1" ht="11.25">
      <c r="B110" s="196"/>
      <c r="C110" s="197"/>
      <c r="D110" s="189" t="s">
        <v>147</v>
      </c>
      <c r="E110" s="198" t="s">
        <v>28</v>
      </c>
      <c r="F110" s="199" t="s">
        <v>1197</v>
      </c>
      <c r="G110" s="197"/>
      <c r="H110" s="200">
        <v>818.8</v>
      </c>
      <c r="I110" s="201"/>
      <c r="J110" s="197"/>
      <c r="K110" s="197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147</v>
      </c>
      <c r="AU110" s="206" t="s">
        <v>83</v>
      </c>
      <c r="AV110" s="13" t="s">
        <v>83</v>
      </c>
      <c r="AW110" s="13" t="s">
        <v>35</v>
      </c>
      <c r="AX110" s="13" t="s">
        <v>73</v>
      </c>
      <c r="AY110" s="206" t="s">
        <v>134</v>
      </c>
    </row>
    <row r="111" spans="1:65" s="14" customFormat="1" ht="11.25">
      <c r="B111" s="207"/>
      <c r="C111" s="208"/>
      <c r="D111" s="189" t="s">
        <v>147</v>
      </c>
      <c r="E111" s="209" t="s">
        <v>28</v>
      </c>
      <c r="F111" s="210" t="s">
        <v>149</v>
      </c>
      <c r="G111" s="208"/>
      <c r="H111" s="211">
        <v>818.8</v>
      </c>
      <c r="I111" s="212"/>
      <c r="J111" s="208"/>
      <c r="K111" s="208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147</v>
      </c>
      <c r="AU111" s="217" t="s">
        <v>83</v>
      </c>
      <c r="AV111" s="14" t="s">
        <v>141</v>
      </c>
      <c r="AW111" s="14" t="s">
        <v>35</v>
      </c>
      <c r="AX111" s="14" t="s">
        <v>81</v>
      </c>
      <c r="AY111" s="217" t="s">
        <v>134</v>
      </c>
    </row>
    <row r="112" spans="1:65" s="2" customFormat="1" ht="24.2" customHeight="1">
      <c r="A112" s="37"/>
      <c r="B112" s="38"/>
      <c r="C112" s="176" t="s">
        <v>207</v>
      </c>
      <c r="D112" s="176" t="s">
        <v>136</v>
      </c>
      <c r="E112" s="177" t="s">
        <v>1198</v>
      </c>
      <c r="F112" s="178" t="s">
        <v>1199</v>
      </c>
      <c r="G112" s="179" t="s">
        <v>303</v>
      </c>
      <c r="H112" s="180">
        <v>591</v>
      </c>
      <c r="I112" s="181"/>
      <c r="J112" s="182">
        <f>ROUND(I112*H112,2)</f>
        <v>0</v>
      </c>
      <c r="K112" s="178" t="s">
        <v>28</v>
      </c>
      <c r="L112" s="42"/>
      <c r="M112" s="183" t="s">
        <v>28</v>
      </c>
      <c r="N112" s="184" t="s">
        <v>44</v>
      </c>
      <c r="O112" s="67"/>
      <c r="P112" s="185">
        <f>O112*H112</f>
        <v>0</v>
      </c>
      <c r="Q112" s="185">
        <v>0</v>
      </c>
      <c r="R112" s="185">
        <f>Q112*H112</f>
        <v>0</v>
      </c>
      <c r="S112" s="185">
        <v>0</v>
      </c>
      <c r="T112" s="186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87" t="s">
        <v>259</v>
      </c>
      <c r="AT112" s="187" t="s">
        <v>136</v>
      </c>
      <c r="AU112" s="187" t="s">
        <v>83</v>
      </c>
      <c r="AY112" s="20" t="s">
        <v>134</v>
      </c>
      <c r="BE112" s="188">
        <f>IF(N112="základní",J112,0)</f>
        <v>0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20" t="s">
        <v>81</v>
      </c>
      <c r="BK112" s="188">
        <f>ROUND(I112*H112,2)</f>
        <v>0</v>
      </c>
      <c r="BL112" s="20" t="s">
        <v>259</v>
      </c>
      <c r="BM112" s="187" t="s">
        <v>259</v>
      </c>
    </row>
    <row r="113" spans="1:65" s="2" customFormat="1" ht="19.5">
      <c r="A113" s="37"/>
      <c r="B113" s="38"/>
      <c r="C113" s="39"/>
      <c r="D113" s="189" t="s">
        <v>143</v>
      </c>
      <c r="E113" s="39"/>
      <c r="F113" s="190" t="s">
        <v>1200</v>
      </c>
      <c r="G113" s="39"/>
      <c r="H113" s="39"/>
      <c r="I113" s="191"/>
      <c r="J113" s="39"/>
      <c r="K113" s="39"/>
      <c r="L113" s="42"/>
      <c r="M113" s="192"/>
      <c r="N113" s="193"/>
      <c r="O113" s="67"/>
      <c r="P113" s="67"/>
      <c r="Q113" s="67"/>
      <c r="R113" s="67"/>
      <c r="S113" s="67"/>
      <c r="T113" s="68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20" t="s">
        <v>143</v>
      </c>
      <c r="AU113" s="20" t="s">
        <v>83</v>
      </c>
    </row>
    <row r="114" spans="1:65" s="2" customFormat="1" ht="37.9" customHeight="1">
      <c r="A114" s="37"/>
      <c r="B114" s="38"/>
      <c r="C114" s="176" t="s">
        <v>300</v>
      </c>
      <c r="D114" s="176" t="s">
        <v>136</v>
      </c>
      <c r="E114" s="177" t="s">
        <v>1201</v>
      </c>
      <c r="F114" s="178" t="s">
        <v>1202</v>
      </c>
      <c r="G114" s="179" t="s">
        <v>299</v>
      </c>
      <c r="H114" s="180">
        <v>12</v>
      </c>
      <c r="I114" s="181"/>
      <c r="J114" s="182">
        <f>ROUND(I114*H114,2)</f>
        <v>0</v>
      </c>
      <c r="K114" s="178" t="s">
        <v>28</v>
      </c>
      <c r="L114" s="42"/>
      <c r="M114" s="183" t="s">
        <v>28</v>
      </c>
      <c r="N114" s="184" t="s">
        <v>44</v>
      </c>
      <c r="O114" s="67"/>
      <c r="P114" s="185">
        <f>O114*H114</f>
        <v>0</v>
      </c>
      <c r="Q114" s="185">
        <v>0</v>
      </c>
      <c r="R114" s="185">
        <f>Q114*H114</f>
        <v>0</v>
      </c>
      <c r="S114" s="185">
        <v>0</v>
      </c>
      <c r="T114" s="186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87" t="s">
        <v>259</v>
      </c>
      <c r="AT114" s="187" t="s">
        <v>136</v>
      </c>
      <c r="AU114" s="187" t="s">
        <v>83</v>
      </c>
      <c r="AY114" s="20" t="s">
        <v>134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20" t="s">
        <v>81</v>
      </c>
      <c r="BK114" s="188">
        <f>ROUND(I114*H114,2)</f>
        <v>0</v>
      </c>
      <c r="BL114" s="20" t="s">
        <v>259</v>
      </c>
      <c r="BM114" s="187" t="s">
        <v>273</v>
      </c>
    </row>
    <row r="115" spans="1:65" s="2" customFormat="1" ht="19.5">
      <c r="A115" s="37"/>
      <c r="B115" s="38"/>
      <c r="C115" s="39"/>
      <c r="D115" s="189" t="s">
        <v>143</v>
      </c>
      <c r="E115" s="39"/>
      <c r="F115" s="190" t="s">
        <v>1203</v>
      </c>
      <c r="G115" s="39"/>
      <c r="H115" s="39"/>
      <c r="I115" s="191"/>
      <c r="J115" s="39"/>
      <c r="K115" s="39"/>
      <c r="L115" s="42"/>
      <c r="M115" s="192"/>
      <c r="N115" s="193"/>
      <c r="O115" s="67"/>
      <c r="P115" s="67"/>
      <c r="Q115" s="67"/>
      <c r="R115" s="67"/>
      <c r="S115" s="67"/>
      <c r="T115" s="68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20" t="s">
        <v>143</v>
      </c>
      <c r="AU115" s="20" t="s">
        <v>83</v>
      </c>
    </row>
    <row r="116" spans="1:65" s="12" customFormat="1" ht="25.9" customHeight="1">
      <c r="B116" s="160"/>
      <c r="C116" s="161"/>
      <c r="D116" s="162" t="s">
        <v>72</v>
      </c>
      <c r="E116" s="163" t="s">
        <v>234</v>
      </c>
      <c r="F116" s="163" t="s">
        <v>1030</v>
      </c>
      <c r="G116" s="161"/>
      <c r="H116" s="161"/>
      <c r="I116" s="164"/>
      <c r="J116" s="165">
        <f>BK116</f>
        <v>0</v>
      </c>
      <c r="K116" s="161"/>
      <c r="L116" s="166"/>
      <c r="M116" s="167"/>
      <c r="N116" s="168"/>
      <c r="O116" s="168"/>
      <c r="P116" s="169">
        <f>P117+P174+P185+P220</f>
        <v>0</v>
      </c>
      <c r="Q116" s="168"/>
      <c r="R116" s="169">
        <f>R117+R174+R185+R220</f>
        <v>0</v>
      </c>
      <c r="S116" s="168"/>
      <c r="T116" s="170">
        <f>T117+T174+T185+T220</f>
        <v>0</v>
      </c>
      <c r="AR116" s="171" t="s">
        <v>161</v>
      </c>
      <c r="AT116" s="172" t="s">
        <v>72</v>
      </c>
      <c r="AU116" s="172" t="s">
        <v>73</v>
      </c>
      <c r="AY116" s="171" t="s">
        <v>134</v>
      </c>
      <c r="BK116" s="173">
        <f>BK117+BK174+BK185+BK220</f>
        <v>0</v>
      </c>
    </row>
    <row r="117" spans="1:65" s="12" customFormat="1" ht="22.9" customHeight="1">
      <c r="B117" s="160"/>
      <c r="C117" s="161"/>
      <c r="D117" s="162" t="s">
        <v>72</v>
      </c>
      <c r="E117" s="174" t="s">
        <v>1031</v>
      </c>
      <c r="F117" s="174" t="s">
        <v>1032</v>
      </c>
      <c r="G117" s="161"/>
      <c r="H117" s="161"/>
      <c r="I117" s="164"/>
      <c r="J117" s="175">
        <f>BK117</f>
        <v>0</v>
      </c>
      <c r="K117" s="161"/>
      <c r="L117" s="166"/>
      <c r="M117" s="167"/>
      <c r="N117" s="168"/>
      <c r="O117" s="168"/>
      <c r="P117" s="169">
        <f>SUM(P118:P173)</f>
        <v>0</v>
      </c>
      <c r="Q117" s="168"/>
      <c r="R117" s="169">
        <f>SUM(R118:R173)</f>
        <v>0</v>
      </c>
      <c r="S117" s="168"/>
      <c r="T117" s="170">
        <f>SUM(T118:T173)</f>
        <v>0</v>
      </c>
      <c r="AR117" s="171" t="s">
        <v>161</v>
      </c>
      <c r="AT117" s="172" t="s">
        <v>72</v>
      </c>
      <c r="AU117" s="172" t="s">
        <v>81</v>
      </c>
      <c r="AY117" s="171" t="s">
        <v>134</v>
      </c>
      <c r="BK117" s="173">
        <f>SUM(BK118:BK173)</f>
        <v>0</v>
      </c>
    </row>
    <row r="118" spans="1:65" s="2" customFormat="1" ht="24.2" customHeight="1">
      <c r="A118" s="37"/>
      <c r="B118" s="38"/>
      <c r="C118" s="176" t="s">
        <v>214</v>
      </c>
      <c r="D118" s="176" t="s">
        <v>136</v>
      </c>
      <c r="E118" s="177" t="s">
        <v>1204</v>
      </c>
      <c r="F118" s="178" t="s">
        <v>1205</v>
      </c>
      <c r="G118" s="179" t="s">
        <v>299</v>
      </c>
      <c r="H118" s="180">
        <v>26</v>
      </c>
      <c r="I118" s="181"/>
      <c r="J118" s="182">
        <f>ROUND(I118*H118,2)</f>
        <v>0</v>
      </c>
      <c r="K118" s="178" t="s">
        <v>28</v>
      </c>
      <c r="L118" s="42"/>
      <c r="M118" s="183" t="s">
        <v>28</v>
      </c>
      <c r="N118" s="184" t="s">
        <v>44</v>
      </c>
      <c r="O118" s="67"/>
      <c r="P118" s="185">
        <f>O118*H118</f>
        <v>0</v>
      </c>
      <c r="Q118" s="185">
        <v>0</v>
      </c>
      <c r="R118" s="185">
        <f>Q118*H118</f>
        <v>0</v>
      </c>
      <c r="S118" s="185">
        <v>0</v>
      </c>
      <c r="T118" s="186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87" t="s">
        <v>534</v>
      </c>
      <c r="AT118" s="187" t="s">
        <v>136</v>
      </c>
      <c r="AU118" s="187" t="s">
        <v>83</v>
      </c>
      <c r="AY118" s="20" t="s">
        <v>134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20" t="s">
        <v>81</v>
      </c>
      <c r="BK118" s="188">
        <f>ROUND(I118*H118,2)</f>
        <v>0</v>
      </c>
      <c r="BL118" s="20" t="s">
        <v>534</v>
      </c>
      <c r="BM118" s="187" t="s">
        <v>286</v>
      </c>
    </row>
    <row r="119" spans="1:65" s="2" customFormat="1" ht="19.5">
      <c r="A119" s="37"/>
      <c r="B119" s="38"/>
      <c r="C119" s="39"/>
      <c r="D119" s="189" t="s">
        <v>143</v>
      </c>
      <c r="E119" s="39"/>
      <c r="F119" s="190" t="s">
        <v>1206</v>
      </c>
      <c r="G119" s="39"/>
      <c r="H119" s="39"/>
      <c r="I119" s="191"/>
      <c r="J119" s="39"/>
      <c r="K119" s="39"/>
      <c r="L119" s="42"/>
      <c r="M119" s="192"/>
      <c r="N119" s="193"/>
      <c r="O119" s="67"/>
      <c r="P119" s="67"/>
      <c r="Q119" s="67"/>
      <c r="R119" s="67"/>
      <c r="S119" s="67"/>
      <c r="T119" s="68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20" t="s">
        <v>143</v>
      </c>
      <c r="AU119" s="20" t="s">
        <v>83</v>
      </c>
    </row>
    <row r="120" spans="1:65" s="2" customFormat="1" ht="24.2" customHeight="1">
      <c r="A120" s="37"/>
      <c r="B120" s="38"/>
      <c r="C120" s="176" t="s">
        <v>223</v>
      </c>
      <c r="D120" s="176" t="s">
        <v>136</v>
      </c>
      <c r="E120" s="177" t="s">
        <v>1207</v>
      </c>
      <c r="F120" s="178" t="s">
        <v>1208</v>
      </c>
      <c r="G120" s="179" t="s">
        <v>299</v>
      </c>
      <c r="H120" s="180">
        <v>33</v>
      </c>
      <c r="I120" s="181"/>
      <c r="J120" s="182">
        <f>ROUND(I120*H120,2)</f>
        <v>0</v>
      </c>
      <c r="K120" s="178" t="s">
        <v>28</v>
      </c>
      <c r="L120" s="42"/>
      <c r="M120" s="183" t="s">
        <v>28</v>
      </c>
      <c r="N120" s="184" t="s">
        <v>44</v>
      </c>
      <c r="O120" s="67"/>
      <c r="P120" s="185">
        <f>O120*H120</f>
        <v>0</v>
      </c>
      <c r="Q120" s="185">
        <v>0</v>
      </c>
      <c r="R120" s="185">
        <f>Q120*H120</f>
        <v>0</v>
      </c>
      <c r="S120" s="185">
        <v>0</v>
      </c>
      <c r="T120" s="186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87" t="s">
        <v>534</v>
      </c>
      <c r="AT120" s="187" t="s">
        <v>136</v>
      </c>
      <c r="AU120" s="187" t="s">
        <v>83</v>
      </c>
      <c r="AY120" s="20" t="s">
        <v>134</v>
      </c>
      <c r="BE120" s="188">
        <f>IF(N120="základní",J120,0)</f>
        <v>0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20" t="s">
        <v>81</v>
      </c>
      <c r="BK120" s="188">
        <f>ROUND(I120*H120,2)</f>
        <v>0</v>
      </c>
      <c r="BL120" s="20" t="s">
        <v>534</v>
      </c>
      <c r="BM120" s="187" t="s">
        <v>298</v>
      </c>
    </row>
    <row r="121" spans="1:65" s="2" customFormat="1" ht="19.5">
      <c r="A121" s="37"/>
      <c r="B121" s="38"/>
      <c r="C121" s="39"/>
      <c r="D121" s="189" t="s">
        <v>143</v>
      </c>
      <c r="E121" s="39"/>
      <c r="F121" s="190" t="s">
        <v>1209</v>
      </c>
      <c r="G121" s="39"/>
      <c r="H121" s="39"/>
      <c r="I121" s="191"/>
      <c r="J121" s="39"/>
      <c r="K121" s="39"/>
      <c r="L121" s="42"/>
      <c r="M121" s="192"/>
      <c r="N121" s="193"/>
      <c r="O121" s="67"/>
      <c r="P121" s="67"/>
      <c r="Q121" s="67"/>
      <c r="R121" s="67"/>
      <c r="S121" s="67"/>
      <c r="T121" s="68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20" t="s">
        <v>143</v>
      </c>
      <c r="AU121" s="20" t="s">
        <v>83</v>
      </c>
    </row>
    <row r="122" spans="1:65" s="2" customFormat="1" ht="33" customHeight="1">
      <c r="A122" s="37"/>
      <c r="B122" s="38"/>
      <c r="C122" s="176" t="s">
        <v>8</v>
      </c>
      <c r="D122" s="176" t="s">
        <v>136</v>
      </c>
      <c r="E122" s="177" t="s">
        <v>1210</v>
      </c>
      <c r="F122" s="178" t="s">
        <v>1211</v>
      </c>
      <c r="G122" s="179" t="s">
        <v>299</v>
      </c>
      <c r="H122" s="180">
        <v>13</v>
      </c>
      <c r="I122" s="181"/>
      <c r="J122" s="182">
        <f>ROUND(I122*H122,2)</f>
        <v>0</v>
      </c>
      <c r="K122" s="178" t="s">
        <v>28</v>
      </c>
      <c r="L122" s="42"/>
      <c r="M122" s="183" t="s">
        <v>28</v>
      </c>
      <c r="N122" s="184" t="s">
        <v>44</v>
      </c>
      <c r="O122" s="67"/>
      <c r="P122" s="185">
        <f>O122*H122</f>
        <v>0</v>
      </c>
      <c r="Q122" s="185">
        <v>0</v>
      </c>
      <c r="R122" s="185">
        <f>Q122*H122</f>
        <v>0</v>
      </c>
      <c r="S122" s="185">
        <v>0</v>
      </c>
      <c r="T122" s="186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7" t="s">
        <v>534</v>
      </c>
      <c r="AT122" s="187" t="s">
        <v>136</v>
      </c>
      <c r="AU122" s="187" t="s">
        <v>83</v>
      </c>
      <c r="AY122" s="20" t="s">
        <v>134</v>
      </c>
      <c r="BE122" s="188">
        <f>IF(N122="základní",J122,0)</f>
        <v>0</v>
      </c>
      <c r="BF122" s="188">
        <f>IF(N122="snížená",J122,0)</f>
        <v>0</v>
      </c>
      <c r="BG122" s="188">
        <f>IF(N122="zákl. přenesená",J122,0)</f>
        <v>0</v>
      </c>
      <c r="BH122" s="188">
        <f>IF(N122="sníž. přenesená",J122,0)</f>
        <v>0</v>
      </c>
      <c r="BI122" s="188">
        <f>IF(N122="nulová",J122,0)</f>
        <v>0</v>
      </c>
      <c r="BJ122" s="20" t="s">
        <v>81</v>
      </c>
      <c r="BK122" s="188">
        <f>ROUND(I122*H122,2)</f>
        <v>0</v>
      </c>
      <c r="BL122" s="20" t="s">
        <v>534</v>
      </c>
      <c r="BM122" s="187" t="s">
        <v>308</v>
      </c>
    </row>
    <row r="123" spans="1:65" s="2" customFormat="1" ht="19.5">
      <c r="A123" s="37"/>
      <c r="B123" s="38"/>
      <c r="C123" s="39"/>
      <c r="D123" s="189" t="s">
        <v>143</v>
      </c>
      <c r="E123" s="39"/>
      <c r="F123" s="190" t="s">
        <v>1211</v>
      </c>
      <c r="G123" s="39"/>
      <c r="H123" s="39"/>
      <c r="I123" s="191"/>
      <c r="J123" s="39"/>
      <c r="K123" s="39"/>
      <c r="L123" s="42"/>
      <c r="M123" s="192"/>
      <c r="N123" s="193"/>
      <c r="O123" s="67"/>
      <c r="P123" s="67"/>
      <c r="Q123" s="67"/>
      <c r="R123" s="67"/>
      <c r="S123" s="67"/>
      <c r="T123" s="68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20" t="s">
        <v>143</v>
      </c>
      <c r="AU123" s="20" t="s">
        <v>83</v>
      </c>
    </row>
    <row r="124" spans="1:65" s="2" customFormat="1" ht="16.5" customHeight="1">
      <c r="A124" s="37"/>
      <c r="B124" s="38"/>
      <c r="C124" s="240" t="s">
        <v>240</v>
      </c>
      <c r="D124" s="240" t="s">
        <v>234</v>
      </c>
      <c r="E124" s="241" t="s">
        <v>1212</v>
      </c>
      <c r="F124" s="242" t="s">
        <v>1213</v>
      </c>
      <c r="G124" s="243" t="s">
        <v>299</v>
      </c>
      <c r="H124" s="244">
        <v>7</v>
      </c>
      <c r="I124" s="245"/>
      <c r="J124" s="246">
        <f>ROUND(I124*H124,2)</f>
        <v>0</v>
      </c>
      <c r="K124" s="242" t="s">
        <v>28</v>
      </c>
      <c r="L124" s="247"/>
      <c r="M124" s="248" t="s">
        <v>28</v>
      </c>
      <c r="N124" s="249" t="s">
        <v>44</v>
      </c>
      <c r="O124" s="67"/>
      <c r="P124" s="185">
        <f>O124*H124</f>
        <v>0</v>
      </c>
      <c r="Q124" s="185">
        <v>0</v>
      </c>
      <c r="R124" s="185">
        <f>Q124*H124</f>
        <v>0</v>
      </c>
      <c r="S124" s="185">
        <v>0</v>
      </c>
      <c r="T124" s="186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7" t="s">
        <v>1048</v>
      </c>
      <c r="AT124" s="187" t="s">
        <v>234</v>
      </c>
      <c r="AU124" s="187" t="s">
        <v>83</v>
      </c>
      <c r="AY124" s="20" t="s">
        <v>134</v>
      </c>
      <c r="BE124" s="188">
        <f>IF(N124="základní",J124,0)</f>
        <v>0</v>
      </c>
      <c r="BF124" s="188">
        <f>IF(N124="snížená",J124,0)</f>
        <v>0</v>
      </c>
      <c r="BG124" s="188">
        <f>IF(N124="zákl. přenesená",J124,0)</f>
        <v>0</v>
      </c>
      <c r="BH124" s="188">
        <f>IF(N124="sníž. přenesená",J124,0)</f>
        <v>0</v>
      </c>
      <c r="BI124" s="188">
        <f>IF(N124="nulová",J124,0)</f>
        <v>0</v>
      </c>
      <c r="BJ124" s="20" t="s">
        <v>81</v>
      </c>
      <c r="BK124" s="188">
        <f>ROUND(I124*H124,2)</f>
        <v>0</v>
      </c>
      <c r="BL124" s="20" t="s">
        <v>534</v>
      </c>
      <c r="BM124" s="187" t="s">
        <v>321</v>
      </c>
    </row>
    <row r="125" spans="1:65" s="2" customFormat="1" ht="11.25">
      <c r="A125" s="37"/>
      <c r="B125" s="38"/>
      <c r="C125" s="39"/>
      <c r="D125" s="189" t="s">
        <v>143</v>
      </c>
      <c r="E125" s="39"/>
      <c r="F125" s="190" t="s">
        <v>1213</v>
      </c>
      <c r="G125" s="39"/>
      <c r="H125" s="39"/>
      <c r="I125" s="191"/>
      <c r="J125" s="39"/>
      <c r="K125" s="39"/>
      <c r="L125" s="42"/>
      <c r="M125" s="192"/>
      <c r="N125" s="193"/>
      <c r="O125" s="67"/>
      <c r="P125" s="67"/>
      <c r="Q125" s="67"/>
      <c r="R125" s="67"/>
      <c r="S125" s="67"/>
      <c r="T125" s="68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20" t="s">
        <v>143</v>
      </c>
      <c r="AU125" s="20" t="s">
        <v>83</v>
      </c>
    </row>
    <row r="126" spans="1:65" s="2" customFormat="1" ht="16.5" customHeight="1">
      <c r="A126" s="37"/>
      <c r="B126" s="38"/>
      <c r="C126" s="240" t="s">
        <v>246</v>
      </c>
      <c r="D126" s="240" t="s">
        <v>234</v>
      </c>
      <c r="E126" s="241" t="s">
        <v>1214</v>
      </c>
      <c r="F126" s="242" t="s">
        <v>1215</v>
      </c>
      <c r="G126" s="243" t="s">
        <v>299</v>
      </c>
      <c r="H126" s="244">
        <v>6</v>
      </c>
      <c r="I126" s="245"/>
      <c r="J126" s="246">
        <f>ROUND(I126*H126,2)</f>
        <v>0</v>
      </c>
      <c r="K126" s="242" t="s">
        <v>28</v>
      </c>
      <c r="L126" s="247"/>
      <c r="M126" s="248" t="s">
        <v>28</v>
      </c>
      <c r="N126" s="249" t="s">
        <v>44</v>
      </c>
      <c r="O126" s="67"/>
      <c r="P126" s="185">
        <f>O126*H126</f>
        <v>0</v>
      </c>
      <c r="Q126" s="185">
        <v>0</v>
      </c>
      <c r="R126" s="185">
        <f>Q126*H126</f>
        <v>0</v>
      </c>
      <c r="S126" s="185">
        <v>0</v>
      </c>
      <c r="T126" s="18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7" t="s">
        <v>1048</v>
      </c>
      <c r="AT126" s="187" t="s">
        <v>234</v>
      </c>
      <c r="AU126" s="187" t="s">
        <v>83</v>
      </c>
      <c r="AY126" s="20" t="s">
        <v>134</v>
      </c>
      <c r="BE126" s="188">
        <f>IF(N126="základní",J126,0)</f>
        <v>0</v>
      </c>
      <c r="BF126" s="188">
        <f>IF(N126="snížená",J126,0)</f>
        <v>0</v>
      </c>
      <c r="BG126" s="188">
        <f>IF(N126="zákl. přenesená",J126,0)</f>
        <v>0</v>
      </c>
      <c r="BH126" s="188">
        <f>IF(N126="sníž. přenesená",J126,0)</f>
        <v>0</v>
      </c>
      <c r="BI126" s="188">
        <f>IF(N126="nulová",J126,0)</f>
        <v>0</v>
      </c>
      <c r="BJ126" s="20" t="s">
        <v>81</v>
      </c>
      <c r="BK126" s="188">
        <f>ROUND(I126*H126,2)</f>
        <v>0</v>
      </c>
      <c r="BL126" s="20" t="s">
        <v>534</v>
      </c>
      <c r="BM126" s="187" t="s">
        <v>323</v>
      </c>
    </row>
    <row r="127" spans="1:65" s="2" customFormat="1" ht="11.25">
      <c r="A127" s="37"/>
      <c r="B127" s="38"/>
      <c r="C127" s="39"/>
      <c r="D127" s="189" t="s">
        <v>143</v>
      </c>
      <c r="E127" s="39"/>
      <c r="F127" s="190" t="s">
        <v>1215</v>
      </c>
      <c r="G127" s="39"/>
      <c r="H127" s="39"/>
      <c r="I127" s="191"/>
      <c r="J127" s="39"/>
      <c r="K127" s="39"/>
      <c r="L127" s="42"/>
      <c r="M127" s="192"/>
      <c r="N127" s="193"/>
      <c r="O127" s="67"/>
      <c r="P127" s="67"/>
      <c r="Q127" s="67"/>
      <c r="R127" s="67"/>
      <c r="S127" s="67"/>
      <c r="T127" s="68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20" t="s">
        <v>143</v>
      </c>
      <c r="AU127" s="20" t="s">
        <v>83</v>
      </c>
    </row>
    <row r="128" spans="1:65" s="2" customFormat="1" ht="16.5" customHeight="1">
      <c r="A128" s="37"/>
      <c r="B128" s="38"/>
      <c r="C128" s="176" t="s">
        <v>253</v>
      </c>
      <c r="D128" s="176" t="s">
        <v>136</v>
      </c>
      <c r="E128" s="177" t="s">
        <v>1216</v>
      </c>
      <c r="F128" s="178" t="s">
        <v>1217</v>
      </c>
      <c r="G128" s="179" t="s">
        <v>299</v>
      </c>
      <c r="H128" s="180">
        <v>13</v>
      </c>
      <c r="I128" s="181"/>
      <c r="J128" s="182">
        <f>ROUND(I128*H128,2)</f>
        <v>0</v>
      </c>
      <c r="K128" s="178" t="s">
        <v>28</v>
      </c>
      <c r="L128" s="42"/>
      <c r="M128" s="183" t="s">
        <v>28</v>
      </c>
      <c r="N128" s="184" t="s">
        <v>44</v>
      </c>
      <c r="O128" s="67"/>
      <c r="P128" s="185">
        <f>O128*H128</f>
        <v>0</v>
      </c>
      <c r="Q128" s="185">
        <v>0</v>
      </c>
      <c r="R128" s="185">
        <f>Q128*H128</f>
        <v>0</v>
      </c>
      <c r="S128" s="185">
        <v>0</v>
      </c>
      <c r="T128" s="18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7" t="s">
        <v>534</v>
      </c>
      <c r="AT128" s="187" t="s">
        <v>136</v>
      </c>
      <c r="AU128" s="187" t="s">
        <v>83</v>
      </c>
      <c r="AY128" s="20" t="s">
        <v>134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20" t="s">
        <v>81</v>
      </c>
      <c r="BK128" s="188">
        <f>ROUND(I128*H128,2)</f>
        <v>0</v>
      </c>
      <c r="BL128" s="20" t="s">
        <v>534</v>
      </c>
      <c r="BM128" s="187" t="s">
        <v>325</v>
      </c>
    </row>
    <row r="129" spans="1:65" s="2" customFormat="1" ht="11.25">
      <c r="A129" s="37"/>
      <c r="B129" s="38"/>
      <c r="C129" s="39"/>
      <c r="D129" s="189" t="s">
        <v>143</v>
      </c>
      <c r="E129" s="39"/>
      <c r="F129" s="190" t="s">
        <v>1217</v>
      </c>
      <c r="G129" s="39"/>
      <c r="H129" s="39"/>
      <c r="I129" s="191"/>
      <c r="J129" s="39"/>
      <c r="K129" s="39"/>
      <c r="L129" s="42"/>
      <c r="M129" s="192"/>
      <c r="N129" s="193"/>
      <c r="O129" s="67"/>
      <c r="P129" s="67"/>
      <c r="Q129" s="67"/>
      <c r="R129" s="67"/>
      <c r="S129" s="67"/>
      <c r="T129" s="68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20" t="s">
        <v>143</v>
      </c>
      <c r="AU129" s="20" t="s">
        <v>83</v>
      </c>
    </row>
    <row r="130" spans="1:65" s="2" customFormat="1" ht="16.5" customHeight="1">
      <c r="A130" s="37"/>
      <c r="B130" s="38"/>
      <c r="C130" s="240" t="s">
        <v>259</v>
      </c>
      <c r="D130" s="240" t="s">
        <v>234</v>
      </c>
      <c r="E130" s="241" t="s">
        <v>1218</v>
      </c>
      <c r="F130" s="242" t="s">
        <v>1219</v>
      </c>
      <c r="G130" s="243" t="s">
        <v>299</v>
      </c>
      <c r="H130" s="244">
        <v>13</v>
      </c>
      <c r="I130" s="245"/>
      <c r="J130" s="246">
        <f>ROUND(I130*H130,2)</f>
        <v>0</v>
      </c>
      <c r="K130" s="242" t="s">
        <v>28</v>
      </c>
      <c r="L130" s="247"/>
      <c r="M130" s="248" t="s">
        <v>28</v>
      </c>
      <c r="N130" s="249" t="s">
        <v>44</v>
      </c>
      <c r="O130" s="67"/>
      <c r="P130" s="185">
        <f>O130*H130</f>
        <v>0</v>
      </c>
      <c r="Q130" s="185">
        <v>0</v>
      </c>
      <c r="R130" s="185">
        <f>Q130*H130</f>
        <v>0</v>
      </c>
      <c r="S130" s="185">
        <v>0</v>
      </c>
      <c r="T130" s="18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7" t="s">
        <v>1048</v>
      </c>
      <c r="AT130" s="187" t="s">
        <v>234</v>
      </c>
      <c r="AU130" s="187" t="s">
        <v>83</v>
      </c>
      <c r="AY130" s="20" t="s">
        <v>134</v>
      </c>
      <c r="BE130" s="188">
        <f>IF(N130="základní",J130,0)</f>
        <v>0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20" t="s">
        <v>81</v>
      </c>
      <c r="BK130" s="188">
        <f>ROUND(I130*H130,2)</f>
        <v>0</v>
      </c>
      <c r="BL130" s="20" t="s">
        <v>534</v>
      </c>
      <c r="BM130" s="187" t="s">
        <v>332</v>
      </c>
    </row>
    <row r="131" spans="1:65" s="2" customFormat="1" ht="11.25">
      <c r="A131" s="37"/>
      <c r="B131" s="38"/>
      <c r="C131" s="39"/>
      <c r="D131" s="189" t="s">
        <v>143</v>
      </c>
      <c r="E131" s="39"/>
      <c r="F131" s="190" t="s">
        <v>1219</v>
      </c>
      <c r="G131" s="39"/>
      <c r="H131" s="39"/>
      <c r="I131" s="191"/>
      <c r="J131" s="39"/>
      <c r="K131" s="39"/>
      <c r="L131" s="42"/>
      <c r="M131" s="192"/>
      <c r="N131" s="193"/>
      <c r="O131" s="67"/>
      <c r="P131" s="67"/>
      <c r="Q131" s="67"/>
      <c r="R131" s="67"/>
      <c r="S131" s="67"/>
      <c r="T131" s="68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20" t="s">
        <v>143</v>
      </c>
      <c r="AU131" s="20" t="s">
        <v>83</v>
      </c>
    </row>
    <row r="132" spans="1:65" s="2" customFormat="1" ht="16.5" customHeight="1">
      <c r="A132" s="37"/>
      <c r="B132" s="38"/>
      <c r="C132" s="176" t="s">
        <v>267</v>
      </c>
      <c r="D132" s="176" t="s">
        <v>136</v>
      </c>
      <c r="E132" s="177" t="s">
        <v>1220</v>
      </c>
      <c r="F132" s="178" t="s">
        <v>1221</v>
      </c>
      <c r="G132" s="179" t="s">
        <v>28</v>
      </c>
      <c r="H132" s="180">
        <v>13</v>
      </c>
      <c r="I132" s="181"/>
      <c r="J132" s="182">
        <f>ROUND(I132*H132,2)</f>
        <v>0</v>
      </c>
      <c r="K132" s="178" t="s">
        <v>28</v>
      </c>
      <c r="L132" s="42"/>
      <c r="M132" s="183" t="s">
        <v>28</v>
      </c>
      <c r="N132" s="184" t="s">
        <v>44</v>
      </c>
      <c r="O132" s="67"/>
      <c r="P132" s="185">
        <f>O132*H132</f>
        <v>0</v>
      </c>
      <c r="Q132" s="185">
        <v>0</v>
      </c>
      <c r="R132" s="185">
        <f>Q132*H132</f>
        <v>0</v>
      </c>
      <c r="S132" s="185">
        <v>0</v>
      </c>
      <c r="T132" s="18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7" t="s">
        <v>534</v>
      </c>
      <c r="AT132" s="187" t="s">
        <v>136</v>
      </c>
      <c r="AU132" s="187" t="s">
        <v>83</v>
      </c>
      <c r="AY132" s="20" t="s">
        <v>134</v>
      </c>
      <c r="BE132" s="188">
        <f>IF(N132="základní",J132,0)</f>
        <v>0</v>
      </c>
      <c r="BF132" s="188">
        <f>IF(N132="snížená",J132,0)</f>
        <v>0</v>
      </c>
      <c r="BG132" s="188">
        <f>IF(N132="zákl. přenesená",J132,0)</f>
        <v>0</v>
      </c>
      <c r="BH132" s="188">
        <f>IF(N132="sníž. přenesená",J132,0)</f>
        <v>0</v>
      </c>
      <c r="BI132" s="188">
        <f>IF(N132="nulová",J132,0)</f>
        <v>0</v>
      </c>
      <c r="BJ132" s="20" t="s">
        <v>81</v>
      </c>
      <c r="BK132" s="188">
        <f>ROUND(I132*H132,2)</f>
        <v>0</v>
      </c>
      <c r="BL132" s="20" t="s">
        <v>534</v>
      </c>
      <c r="BM132" s="187" t="s">
        <v>334</v>
      </c>
    </row>
    <row r="133" spans="1:65" s="2" customFormat="1" ht="11.25">
      <c r="A133" s="37"/>
      <c r="B133" s="38"/>
      <c r="C133" s="39"/>
      <c r="D133" s="189" t="s">
        <v>143</v>
      </c>
      <c r="E133" s="39"/>
      <c r="F133" s="190" t="s">
        <v>1221</v>
      </c>
      <c r="G133" s="39"/>
      <c r="H133" s="39"/>
      <c r="I133" s="191"/>
      <c r="J133" s="39"/>
      <c r="K133" s="39"/>
      <c r="L133" s="42"/>
      <c r="M133" s="192"/>
      <c r="N133" s="193"/>
      <c r="O133" s="67"/>
      <c r="P133" s="67"/>
      <c r="Q133" s="67"/>
      <c r="R133" s="67"/>
      <c r="S133" s="67"/>
      <c r="T133" s="68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20" t="s">
        <v>143</v>
      </c>
      <c r="AU133" s="20" t="s">
        <v>83</v>
      </c>
    </row>
    <row r="134" spans="1:65" s="2" customFormat="1" ht="21.75" customHeight="1">
      <c r="A134" s="37"/>
      <c r="B134" s="38"/>
      <c r="C134" s="240" t="s">
        <v>273</v>
      </c>
      <c r="D134" s="240" t="s">
        <v>234</v>
      </c>
      <c r="E134" s="241" t="s">
        <v>1222</v>
      </c>
      <c r="F134" s="242" t="s">
        <v>1223</v>
      </c>
      <c r="G134" s="243" t="s">
        <v>28</v>
      </c>
      <c r="H134" s="244">
        <v>13</v>
      </c>
      <c r="I134" s="245"/>
      <c r="J134" s="246">
        <f>ROUND(I134*H134,2)</f>
        <v>0</v>
      </c>
      <c r="K134" s="242" t="s">
        <v>28</v>
      </c>
      <c r="L134" s="247"/>
      <c r="M134" s="248" t="s">
        <v>28</v>
      </c>
      <c r="N134" s="249" t="s">
        <v>44</v>
      </c>
      <c r="O134" s="67"/>
      <c r="P134" s="185">
        <f>O134*H134</f>
        <v>0</v>
      </c>
      <c r="Q134" s="185">
        <v>0</v>
      </c>
      <c r="R134" s="185">
        <f>Q134*H134</f>
        <v>0</v>
      </c>
      <c r="S134" s="185">
        <v>0</v>
      </c>
      <c r="T134" s="18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7" t="s">
        <v>1048</v>
      </c>
      <c r="AT134" s="187" t="s">
        <v>234</v>
      </c>
      <c r="AU134" s="187" t="s">
        <v>83</v>
      </c>
      <c r="AY134" s="20" t="s">
        <v>134</v>
      </c>
      <c r="BE134" s="188">
        <f>IF(N134="základní",J134,0)</f>
        <v>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20" t="s">
        <v>81</v>
      </c>
      <c r="BK134" s="188">
        <f>ROUND(I134*H134,2)</f>
        <v>0</v>
      </c>
      <c r="BL134" s="20" t="s">
        <v>534</v>
      </c>
      <c r="BM134" s="187" t="s">
        <v>343</v>
      </c>
    </row>
    <row r="135" spans="1:65" s="2" customFormat="1" ht="11.25">
      <c r="A135" s="37"/>
      <c r="B135" s="38"/>
      <c r="C135" s="39"/>
      <c r="D135" s="189" t="s">
        <v>143</v>
      </c>
      <c r="E135" s="39"/>
      <c r="F135" s="190" t="s">
        <v>1223</v>
      </c>
      <c r="G135" s="39"/>
      <c r="H135" s="39"/>
      <c r="I135" s="191"/>
      <c r="J135" s="39"/>
      <c r="K135" s="39"/>
      <c r="L135" s="42"/>
      <c r="M135" s="192"/>
      <c r="N135" s="193"/>
      <c r="O135" s="67"/>
      <c r="P135" s="67"/>
      <c r="Q135" s="67"/>
      <c r="R135" s="67"/>
      <c r="S135" s="67"/>
      <c r="T135" s="68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20" t="s">
        <v>143</v>
      </c>
      <c r="AU135" s="20" t="s">
        <v>83</v>
      </c>
    </row>
    <row r="136" spans="1:65" s="2" customFormat="1" ht="24.2" customHeight="1">
      <c r="A136" s="37"/>
      <c r="B136" s="38"/>
      <c r="C136" s="176" t="s">
        <v>308</v>
      </c>
      <c r="D136" s="176" t="s">
        <v>136</v>
      </c>
      <c r="E136" s="177" t="s">
        <v>1224</v>
      </c>
      <c r="F136" s="178" t="s">
        <v>1225</v>
      </c>
      <c r="G136" s="179" t="s">
        <v>299</v>
      </c>
      <c r="H136" s="180">
        <v>12</v>
      </c>
      <c r="I136" s="181"/>
      <c r="J136" s="182">
        <f>ROUND(I136*H136,2)</f>
        <v>0</v>
      </c>
      <c r="K136" s="178" t="s">
        <v>28</v>
      </c>
      <c r="L136" s="42"/>
      <c r="M136" s="183" t="s">
        <v>28</v>
      </c>
      <c r="N136" s="184" t="s">
        <v>44</v>
      </c>
      <c r="O136" s="67"/>
      <c r="P136" s="185">
        <f>O136*H136</f>
        <v>0</v>
      </c>
      <c r="Q136" s="185">
        <v>0</v>
      </c>
      <c r="R136" s="185">
        <f>Q136*H136</f>
        <v>0</v>
      </c>
      <c r="S136" s="185">
        <v>0</v>
      </c>
      <c r="T136" s="18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7" t="s">
        <v>534</v>
      </c>
      <c r="AT136" s="187" t="s">
        <v>136</v>
      </c>
      <c r="AU136" s="187" t="s">
        <v>83</v>
      </c>
      <c r="AY136" s="20" t="s">
        <v>134</v>
      </c>
      <c r="BE136" s="188">
        <f>IF(N136="základní",J136,0)</f>
        <v>0</v>
      </c>
      <c r="BF136" s="188">
        <f>IF(N136="snížená",J136,0)</f>
        <v>0</v>
      </c>
      <c r="BG136" s="188">
        <f>IF(N136="zákl. přenesená",J136,0)</f>
        <v>0</v>
      </c>
      <c r="BH136" s="188">
        <f>IF(N136="sníž. přenesená",J136,0)</f>
        <v>0</v>
      </c>
      <c r="BI136" s="188">
        <f>IF(N136="nulová",J136,0)</f>
        <v>0</v>
      </c>
      <c r="BJ136" s="20" t="s">
        <v>81</v>
      </c>
      <c r="BK136" s="188">
        <f>ROUND(I136*H136,2)</f>
        <v>0</v>
      </c>
      <c r="BL136" s="20" t="s">
        <v>534</v>
      </c>
      <c r="BM136" s="187" t="s">
        <v>357</v>
      </c>
    </row>
    <row r="137" spans="1:65" s="2" customFormat="1" ht="19.5">
      <c r="A137" s="37"/>
      <c r="B137" s="38"/>
      <c r="C137" s="39"/>
      <c r="D137" s="189" t="s">
        <v>143</v>
      </c>
      <c r="E137" s="39"/>
      <c r="F137" s="190" t="s">
        <v>1225</v>
      </c>
      <c r="G137" s="39"/>
      <c r="H137" s="39"/>
      <c r="I137" s="191"/>
      <c r="J137" s="39"/>
      <c r="K137" s="39"/>
      <c r="L137" s="42"/>
      <c r="M137" s="192"/>
      <c r="N137" s="193"/>
      <c r="O137" s="67"/>
      <c r="P137" s="67"/>
      <c r="Q137" s="67"/>
      <c r="R137" s="67"/>
      <c r="S137" s="67"/>
      <c r="T137" s="68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20" t="s">
        <v>143</v>
      </c>
      <c r="AU137" s="20" t="s">
        <v>83</v>
      </c>
    </row>
    <row r="138" spans="1:65" s="2" customFormat="1" ht="16.5" customHeight="1">
      <c r="A138" s="37"/>
      <c r="B138" s="38"/>
      <c r="C138" s="240" t="s">
        <v>315</v>
      </c>
      <c r="D138" s="240" t="s">
        <v>234</v>
      </c>
      <c r="E138" s="241" t="s">
        <v>1226</v>
      </c>
      <c r="F138" s="242" t="s">
        <v>1227</v>
      </c>
      <c r="G138" s="243" t="s">
        <v>299</v>
      </c>
      <c r="H138" s="244">
        <v>13</v>
      </c>
      <c r="I138" s="245"/>
      <c r="J138" s="246">
        <f>ROUND(I138*H138,2)</f>
        <v>0</v>
      </c>
      <c r="K138" s="242" t="s">
        <v>28</v>
      </c>
      <c r="L138" s="247"/>
      <c r="M138" s="248" t="s">
        <v>28</v>
      </c>
      <c r="N138" s="249" t="s">
        <v>44</v>
      </c>
      <c r="O138" s="67"/>
      <c r="P138" s="185">
        <f>O138*H138</f>
        <v>0</v>
      </c>
      <c r="Q138" s="185">
        <v>0</v>
      </c>
      <c r="R138" s="185">
        <f>Q138*H138</f>
        <v>0</v>
      </c>
      <c r="S138" s="185">
        <v>0</v>
      </c>
      <c r="T138" s="18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7" t="s">
        <v>1048</v>
      </c>
      <c r="AT138" s="187" t="s">
        <v>234</v>
      </c>
      <c r="AU138" s="187" t="s">
        <v>83</v>
      </c>
      <c r="AY138" s="20" t="s">
        <v>134</v>
      </c>
      <c r="BE138" s="188">
        <f>IF(N138="základní",J138,0)</f>
        <v>0</v>
      </c>
      <c r="BF138" s="188">
        <f>IF(N138="snížená",J138,0)</f>
        <v>0</v>
      </c>
      <c r="BG138" s="188">
        <f>IF(N138="zákl. přenesená",J138,0)</f>
        <v>0</v>
      </c>
      <c r="BH138" s="188">
        <f>IF(N138="sníž. přenesená",J138,0)</f>
        <v>0</v>
      </c>
      <c r="BI138" s="188">
        <f>IF(N138="nulová",J138,0)</f>
        <v>0</v>
      </c>
      <c r="BJ138" s="20" t="s">
        <v>81</v>
      </c>
      <c r="BK138" s="188">
        <f>ROUND(I138*H138,2)</f>
        <v>0</v>
      </c>
      <c r="BL138" s="20" t="s">
        <v>534</v>
      </c>
      <c r="BM138" s="187" t="s">
        <v>371</v>
      </c>
    </row>
    <row r="139" spans="1:65" s="2" customFormat="1" ht="11.25">
      <c r="A139" s="37"/>
      <c r="B139" s="38"/>
      <c r="C139" s="39"/>
      <c r="D139" s="189" t="s">
        <v>143</v>
      </c>
      <c r="E139" s="39"/>
      <c r="F139" s="190" t="s">
        <v>1227</v>
      </c>
      <c r="G139" s="39"/>
      <c r="H139" s="39"/>
      <c r="I139" s="191"/>
      <c r="J139" s="39"/>
      <c r="K139" s="39"/>
      <c r="L139" s="42"/>
      <c r="M139" s="192"/>
      <c r="N139" s="193"/>
      <c r="O139" s="67"/>
      <c r="P139" s="67"/>
      <c r="Q139" s="67"/>
      <c r="R139" s="67"/>
      <c r="S139" s="67"/>
      <c r="T139" s="68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20" t="s">
        <v>143</v>
      </c>
      <c r="AU139" s="20" t="s">
        <v>83</v>
      </c>
    </row>
    <row r="140" spans="1:65" s="2" customFormat="1" ht="16.5" customHeight="1">
      <c r="A140" s="37"/>
      <c r="B140" s="38"/>
      <c r="C140" s="176" t="s">
        <v>279</v>
      </c>
      <c r="D140" s="176" t="s">
        <v>136</v>
      </c>
      <c r="E140" s="177" t="s">
        <v>1228</v>
      </c>
      <c r="F140" s="178" t="s">
        <v>1229</v>
      </c>
      <c r="G140" s="179" t="s">
        <v>299</v>
      </c>
      <c r="H140" s="180">
        <v>13</v>
      </c>
      <c r="I140" s="181"/>
      <c r="J140" s="182">
        <f>ROUND(I140*H140,2)</f>
        <v>0</v>
      </c>
      <c r="K140" s="178" t="s">
        <v>28</v>
      </c>
      <c r="L140" s="42"/>
      <c r="M140" s="183" t="s">
        <v>28</v>
      </c>
      <c r="N140" s="184" t="s">
        <v>44</v>
      </c>
      <c r="O140" s="67"/>
      <c r="P140" s="185">
        <f>O140*H140</f>
        <v>0</v>
      </c>
      <c r="Q140" s="185">
        <v>0</v>
      </c>
      <c r="R140" s="185">
        <f>Q140*H140</f>
        <v>0</v>
      </c>
      <c r="S140" s="185">
        <v>0</v>
      </c>
      <c r="T140" s="18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7" t="s">
        <v>534</v>
      </c>
      <c r="AT140" s="187" t="s">
        <v>136</v>
      </c>
      <c r="AU140" s="187" t="s">
        <v>83</v>
      </c>
      <c r="AY140" s="20" t="s">
        <v>134</v>
      </c>
      <c r="BE140" s="188">
        <f>IF(N140="základní",J140,0)</f>
        <v>0</v>
      </c>
      <c r="BF140" s="188">
        <f>IF(N140="snížená",J140,0)</f>
        <v>0</v>
      </c>
      <c r="BG140" s="188">
        <f>IF(N140="zákl. přenesená",J140,0)</f>
        <v>0</v>
      </c>
      <c r="BH140" s="188">
        <f>IF(N140="sníž. přenesená",J140,0)</f>
        <v>0</v>
      </c>
      <c r="BI140" s="188">
        <f>IF(N140="nulová",J140,0)</f>
        <v>0</v>
      </c>
      <c r="BJ140" s="20" t="s">
        <v>81</v>
      </c>
      <c r="BK140" s="188">
        <f>ROUND(I140*H140,2)</f>
        <v>0</v>
      </c>
      <c r="BL140" s="20" t="s">
        <v>534</v>
      </c>
      <c r="BM140" s="187" t="s">
        <v>384</v>
      </c>
    </row>
    <row r="141" spans="1:65" s="2" customFormat="1" ht="11.25">
      <c r="A141" s="37"/>
      <c r="B141" s="38"/>
      <c r="C141" s="39"/>
      <c r="D141" s="189" t="s">
        <v>143</v>
      </c>
      <c r="E141" s="39"/>
      <c r="F141" s="190" t="s">
        <v>1229</v>
      </c>
      <c r="G141" s="39"/>
      <c r="H141" s="39"/>
      <c r="I141" s="191"/>
      <c r="J141" s="39"/>
      <c r="K141" s="39"/>
      <c r="L141" s="42"/>
      <c r="M141" s="192"/>
      <c r="N141" s="193"/>
      <c r="O141" s="67"/>
      <c r="P141" s="67"/>
      <c r="Q141" s="67"/>
      <c r="R141" s="67"/>
      <c r="S141" s="67"/>
      <c r="T141" s="68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20" t="s">
        <v>143</v>
      </c>
      <c r="AU141" s="20" t="s">
        <v>83</v>
      </c>
    </row>
    <row r="142" spans="1:65" s="2" customFormat="1" ht="24.2" customHeight="1">
      <c r="A142" s="37"/>
      <c r="B142" s="38"/>
      <c r="C142" s="176" t="s">
        <v>7</v>
      </c>
      <c r="D142" s="176" t="s">
        <v>136</v>
      </c>
      <c r="E142" s="177" t="s">
        <v>1230</v>
      </c>
      <c r="F142" s="178" t="s">
        <v>1231</v>
      </c>
      <c r="G142" s="179" t="s">
        <v>299</v>
      </c>
      <c r="H142" s="180">
        <v>12</v>
      </c>
      <c r="I142" s="181"/>
      <c r="J142" s="182">
        <f>ROUND(I142*H142,2)</f>
        <v>0</v>
      </c>
      <c r="K142" s="178" t="s">
        <v>28</v>
      </c>
      <c r="L142" s="42"/>
      <c r="M142" s="183" t="s">
        <v>28</v>
      </c>
      <c r="N142" s="184" t="s">
        <v>44</v>
      </c>
      <c r="O142" s="67"/>
      <c r="P142" s="185">
        <f>O142*H142</f>
        <v>0</v>
      </c>
      <c r="Q142" s="185">
        <v>0</v>
      </c>
      <c r="R142" s="185">
        <f>Q142*H142</f>
        <v>0</v>
      </c>
      <c r="S142" s="185">
        <v>0</v>
      </c>
      <c r="T142" s="18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7" t="s">
        <v>534</v>
      </c>
      <c r="AT142" s="187" t="s">
        <v>136</v>
      </c>
      <c r="AU142" s="187" t="s">
        <v>83</v>
      </c>
      <c r="AY142" s="20" t="s">
        <v>134</v>
      </c>
      <c r="BE142" s="188">
        <f>IF(N142="základní",J142,0)</f>
        <v>0</v>
      </c>
      <c r="BF142" s="188">
        <f>IF(N142="snížená",J142,0)</f>
        <v>0</v>
      </c>
      <c r="BG142" s="188">
        <f>IF(N142="zákl. přenesená",J142,0)</f>
        <v>0</v>
      </c>
      <c r="BH142" s="188">
        <f>IF(N142="sníž. přenesená",J142,0)</f>
        <v>0</v>
      </c>
      <c r="BI142" s="188">
        <f>IF(N142="nulová",J142,0)</f>
        <v>0</v>
      </c>
      <c r="BJ142" s="20" t="s">
        <v>81</v>
      </c>
      <c r="BK142" s="188">
        <f>ROUND(I142*H142,2)</f>
        <v>0</v>
      </c>
      <c r="BL142" s="20" t="s">
        <v>534</v>
      </c>
      <c r="BM142" s="187" t="s">
        <v>398</v>
      </c>
    </row>
    <row r="143" spans="1:65" s="2" customFormat="1" ht="19.5">
      <c r="A143" s="37"/>
      <c r="B143" s="38"/>
      <c r="C143" s="39"/>
      <c r="D143" s="189" t="s">
        <v>143</v>
      </c>
      <c r="E143" s="39"/>
      <c r="F143" s="190" t="s">
        <v>1231</v>
      </c>
      <c r="G143" s="39"/>
      <c r="H143" s="39"/>
      <c r="I143" s="191"/>
      <c r="J143" s="39"/>
      <c r="K143" s="39"/>
      <c r="L143" s="42"/>
      <c r="M143" s="192"/>
      <c r="N143" s="193"/>
      <c r="O143" s="67"/>
      <c r="P143" s="67"/>
      <c r="Q143" s="67"/>
      <c r="R143" s="67"/>
      <c r="S143" s="67"/>
      <c r="T143" s="68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20" t="s">
        <v>143</v>
      </c>
      <c r="AU143" s="20" t="s">
        <v>83</v>
      </c>
    </row>
    <row r="144" spans="1:65" s="2" customFormat="1" ht="16.5" customHeight="1">
      <c r="A144" s="37"/>
      <c r="B144" s="38"/>
      <c r="C144" s="176" t="s">
        <v>321</v>
      </c>
      <c r="D144" s="176" t="s">
        <v>136</v>
      </c>
      <c r="E144" s="177" t="s">
        <v>1232</v>
      </c>
      <c r="F144" s="178" t="s">
        <v>1233</v>
      </c>
      <c r="G144" s="179" t="s">
        <v>299</v>
      </c>
      <c r="H144" s="180">
        <v>13</v>
      </c>
      <c r="I144" s="181"/>
      <c r="J144" s="182">
        <f>ROUND(I144*H144,2)</f>
        <v>0</v>
      </c>
      <c r="K144" s="178" t="s">
        <v>28</v>
      </c>
      <c r="L144" s="42"/>
      <c r="M144" s="183" t="s">
        <v>28</v>
      </c>
      <c r="N144" s="184" t="s">
        <v>44</v>
      </c>
      <c r="O144" s="67"/>
      <c r="P144" s="185">
        <f>O144*H144</f>
        <v>0</v>
      </c>
      <c r="Q144" s="185">
        <v>0</v>
      </c>
      <c r="R144" s="185">
        <f>Q144*H144</f>
        <v>0</v>
      </c>
      <c r="S144" s="185">
        <v>0</v>
      </c>
      <c r="T144" s="18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7" t="s">
        <v>534</v>
      </c>
      <c r="AT144" s="187" t="s">
        <v>136</v>
      </c>
      <c r="AU144" s="187" t="s">
        <v>83</v>
      </c>
      <c r="AY144" s="20" t="s">
        <v>134</v>
      </c>
      <c r="BE144" s="188">
        <f>IF(N144="základní",J144,0)</f>
        <v>0</v>
      </c>
      <c r="BF144" s="188">
        <f>IF(N144="snížená",J144,0)</f>
        <v>0</v>
      </c>
      <c r="BG144" s="188">
        <f>IF(N144="zákl. přenesená",J144,0)</f>
        <v>0</v>
      </c>
      <c r="BH144" s="188">
        <f>IF(N144="sníž. přenesená",J144,0)</f>
        <v>0</v>
      </c>
      <c r="BI144" s="188">
        <f>IF(N144="nulová",J144,0)</f>
        <v>0</v>
      </c>
      <c r="BJ144" s="20" t="s">
        <v>81</v>
      </c>
      <c r="BK144" s="188">
        <f>ROUND(I144*H144,2)</f>
        <v>0</v>
      </c>
      <c r="BL144" s="20" t="s">
        <v>534</v>
      </c>
      <c r="BM144" s="187" t="s">
        <v>415</v>
      </c>
    </row>
    <row r="145" spans="1:65" s="2" customFormat="1" ht="19.5">
      <c r="A145" s="37"/>
      <c r="B145" s="38"/>
      <c r="C145" s="39"/>
      <c r="D145" s="189" t="s">
        <v>143</v>
      </c>
      <c r="E145" s="39"/>
      <c r="F145" s="190" t="s">
        <v>1234</v>
      </c>
      <c r="G145" s="39"/>
      <c r="H145" s="39"/>
      <c r="I145" s="191"/>
      <c r="J145" s="39"/>
      <c r="K145" s="39"/>
      <c r="L145" s="42"/>
      <c r="M145" s="192"/>
      <c r="N145" s="193"/>
      <c r="O145" s="67"/>
      <c r="P145" s="67"/>
      <c r="Q145" s="67"/>
      <c r="R145" s="67"/>
      <c r="S145" s="67"/>
      <c r="T145" s="68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20" t="s">
        <v>143</v>
      </c>
      <c r="AU145" s="20" t="s">
        <v>83</v>
      </c>
    </row>
    <row r="146" spans="1:65" s="2" customFormat="1" ht="16.5" customHeight="1">
      <c r="A146" s="37"/>
      <c r="B146" s="38"/>
      <c r="C146" s="240" t="s">
        <v>322</v>
      </c>
      <c r="D146" s="240" t="s">
        <v>234</v>
      </c>
      <c r="E146" s="241" t="s">
        <v>1235</v>
      </c>
      <c r="F146" s="242" t="s">
        <v>1236</v>
      </c>
      <c r="G146" s="243" t="s">
        <v>299</v>
      </c>
      <c r="H146" s="244">
        <v>13</v>
      </c>
      <c r="I146" s="245"/>
      <c r="J146" s="246">
        <f>ROUND(I146*H146,2)</f>
        <v>0</v>
      </c>
      <c r="K146" s="242" t="s">
        <v>28</v>
      </c>
      <c r="L146" s="247"/>
      <c r="M146" s="248" t="s">
        <v>28</v>
      </c>
      <c r="N146" s="249" t="s">
        <v>44</v>
      </c>
      <c r="O146" s="67"/>
      <c r="P146" s="185">
        <f>O146*H146</f>
        <v>0</v>
      </c>
      <c r="Q146" s="185">
        <v>0</v>
      </c>
      <c r="R146" s="185">
        <f>Q146*H146</f>
        <v>0</v>
      </c>
      <c r="S146" s="185">
        <v>0</v>
      </c>
      <c r="T146" s="18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7" t="s">
        <v>1048</v>
      </c>
      <c r="AT146" s="187" t="s">
        <v>234</v>
      </c>
      <c r="AU146" s="187" t="s">
        <v>83</v>
      </c>
      <c r="AY146" s="20" t="s">
        <v>134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20" t="s">
        <v>81</v>
      </c>
      <c r="BK146" s="188">
        <f>ROUND(I146*H146,2)</f>
        <v>0</v>
      </c>
      <c r="BL146" s="20" t="s">
        <v>534</v>
      </c>
      <c r="BM146" s="187" t="s">
        <v>429</v>
      </c>
    </row>
    <row r="147" spans="1:65" s="2" customFormat="1" ht="11.25">
      <c r="A147" s="37"/>
      <c r="B147" s="38"/>
      <c r="C147" s="39"/>
      <c r="D147" s="189" t="s">
        <v>143</v>
      </c>
      <c r="E147" s="39"/>
      <c r="F147" s="190" t="s">
        <v>1236</v>
      </c>
      <c r="G147" s="39"/>
      <c r="H147" s="39"/>
      <c r="I147" s="191"/>
      <c r="J147" s="39"/>
      <c r="K147" s="39"/>
      <c r="L147" s="42"/>
      <c r="M147" s="192"/>
      <c r="N147" s="193"/>
      <c r="O147" s="67"/>
      <c r="P147" s="67"/>
      <c r="Q147" s="67"/>
      <c r="R147" s="67"/>
      <c r="S147" s="67"/>
      <c r="T147" s="68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20" t="s">
        <v>143</v>
      </c>
      <c r="AU147" s="20" t="s">
        <v>83</v>
      </c>
    </row>
    <row r="148" spans="1:65" s="2" customFormat="1" ht="16.5" customHeight="1">
      <c r="A148" s="37"/>
      <c r="B148" s="38"/>
      <c r="C148" s="240" t="s">
        <v>323</v>
      </c>
      <c r="D148" s="240" t="s">
        <v>234</v>
      </c>
      <c r="E148" s="241" t="s">
        <v>1237</v>
      </c>
      <c r="F148" s="242" t="s">
        <v>1238</v>
      </c>
      <c r="G148" s="243" t="s">
        <v>217</v>
      </c>
      <c r="H148" s="244">
        <v>0.01</v>
      </c>
      <c r="I148" s="245"/>
      <c r="J148" s="246">
        <f>ROUND(I148*H148,2)</f>
        <v>0</v>
      </c>
      <c r="K148" s="242" t="s">
        <v>28</v>
      </c>
      <c r="L148" s="247"/>
      <c r="M148" s="248" t="s">
        <v>28</v>
      </c>
      <c r="N148" s="249" t="s">
        <v>44</v>
      </c>
      <c r="O148" s="67"/>
      <c r="P148" s="185">
        <f>O148*H148</f>
        <v>0</v>
      </c>
      <c r="Q148" s="185">
        <v>0</v>
      </c>
      <c r="R148" s="185">
        <f>Q148*H148</f>
        <v>0</v>
      </c>
      <c r="S148" s="185">
        <v>0</v>
      </c>
      <c r="T148" s="18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7" t="s">
        <v>1048</v>
      </c>
      <c r="AT148" s="187" t="s">
        <v>234</v>
      </c>
      <c r="AU148" s="187" t="s">
        <v>83</v>
      </c>
      <c r="AY148" s="20" t="s">
        <v>134</v>
      </c>
      <c r="BE148" s="188">
        <f>IF(N148="základní",J148,0)</f>
        <v>0</v>
      </c>
      <c r="BF148" s="188">
        <f>IF(N148="snížená",J148,0)</f>
        <v>0</v>
      </c>
      <c r="BG148" s="188">
        <f>IF(N148="zákl. přenesená",J148,0)</f>
        <v>0</v>
      </c>
      <c r="BH148" s="188">
        <f>IF(N148="sníž. přenesená",J148,0)</f>
        <v>0</v>
      </c>
      <c r="BI148" s="188">
        <f>IF(N148="nulová",J148,0)</f>
        <v>0</v>
      </c>
      <c r="BJ148" s="20" t="s">
        <v>81</v>
      </c>
      <c r="BK148" s="188">
        <f>ROUND(I148*H148,2)</f>
        <v>0</v>
      </c>
      <c r="BL148" s="20" t="s">
        <v>534</v>
      </c>
      <c r="BM148" s="187" t="s">
        <v>443</v>
      </c>
    </row>
    <row r="149" spans="1:65" s="2" customFormat="1" ht="11.25">
      <c r="A149" s="37"/>
      <c r="B149" s="38"/>
      <c r="C149" s="39"/>
      <c r="D149" s="189" t="s">
        <v>143</v>
      </c>
      <c r="E149" s="39"/>
      <c r="F149" s="190" t="s">
        <v>1238</v>
      </c>
      <c r="G149" s="39"/>
      <c r="H149" s="39"/>
      <c r="I149" s="191"/>
      <c r="J149" s="39"/>
      <c r="K149" s="39"/>
      <c r="L149" s="42"/>
      <c r="M149" s="192"/>
      <c r="N149" s="193"/>
      <c r="O149" s="67"/>
      <c r="P149" s="67"/>
      <c r="Q149" s="67"/>
      <c r="R149" s="67"/>
      <c r="S149" s="67"/>
      <c r="T149" s="68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20" t="s">
        <v>143</v>
      </c>
      <c r="AU149" s="20" t="s">
        <v>83</v>
      </c>
    </row>
    <row r="150" spans="1:65" s="2" customFormat="1" ht="37.9" customHeight="1">
      <c r="A150" s="37"/>
      <c r="B150" s="38"/>
      <c r="C150" s="176" t="s">
        <v>324</v>
      </c>
      <c r="D150" s="176" t="s">
        <v>136</v>
      </c>
      <c r="E150" s="177" t="s">
        <v>1239</v>
      </c>
      <c r="F150" s="178" t="s">
        <v>1240</v>
      </c>
      <c r="G150" s="179" t="s">
        <v>303</v>
      </c>
      <c r="H150" s="180">
        <v>630</v>
      </c>
      <c r="I150" s="181"/>
      <c r="J150" s="182">
        <f>ROUND(I150*H150,2)</f>
        <v>0</v>
      </c>
      <c r="K150" s="178" t="s">
        <v>28</v>
      </c>
      <c r="L150" s="42"/>
      <c r="M150" s="183" t="s">
        <v>28</v>
      </c>
      <c r="N150" s="184" t="s">
        <v>44</v>
      </c>
      <c r="O150" s="67"/>
      <c r="P150" s="185">
        <f>O150*H150</f>
        <v>0</v>
      </c>
      <c r="Q150" s="185">
        <v>0</v>
      </c>
      <c r="R150" s="185">
        <f>Q150*H150</f>
        <v>0</v>
      </c>
      <c r="S150" s="185">
        <v>0</v>
      </c>
      <c r="T150" s="186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7" t="s">
        <v>534</v>
      </c>
      <c r="AT150" s="187" t="s">
        <v>136</v>
      </c>
      <c r="AU150" s="187" t="s">
        <v>83</v>
      </c>
      <c r="AY150" s="20" t="s">
        <v>134</v>
      </c>
      <c r="BE150" s="188">
        <f>IF(N150="základní",J150,0)</f>
        <v>0</v>
      </c>
      <c r="BF150" s="188">
        <f>IF(N150="snížená",J150,0)</f>
        <v>0</v>
      </c>
      <c r="BG150" s="188">
        <f>IF(N150="zákl. přenesená",J150,0)</f>
        <v>0</v>
      </c>
      <c r="BH150" s="188">
        <f>IF(N150="sníž. přenesená",J150,0)</f>
        <v>0</v>
      </c>
      <c r="BI150" s="188">
        <f>IF(N150="nulová",J150,0)</f>
        <v>0</v>
      </c>
      <c r="BJ150" s="20" t="s">
        <v>81</v>
      </c>
      <c r="BK150" s="188">
        <f>ROUND(I150*H150,2)</f>
        <v>0</v>
      </c>
      <c r="BL150" s="20" t="s">
        <v>534</v>
      </c>
      <c r="BM150" s="187" t="s">
        <v>456</v>
      </c>
    </row>
    <row r="151" spans="1:65" s="2" customFormat="1" ht="29.25">
      <c r="A151" s="37"/>
      <c r="B151" s="38"/>
      <c r="C151" s="39"/>
      <c r="D151" s="189" t="s">
        <v>143</v>
      </c>
      <c r="E151" s="39"/>
      <c r="F151" s="190" t="s">
        <v>1241</v>
      </c>
      <c r="G151" s="39"/>
      <c r="H151" s="39"/>
      <c r="I151" s="191"/>
      <c r="J151" s="39"/>
      <c r="K151" s="39"/>
      <c r="L151" s="42"/>
      <c r="M151" s="192"/>
      <c r="N151" s="193"/>
      <c r="O151" s="67"/>
      <c r="P151" s="67"/>
      <c r="Q151" s="67"/>
      <c r="R151" s="67"/>
      <c r="S151" s="67"/>
      <c r="T151" s="68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20" t="s">
        <v>143</v>
      </c>
      <c r="AU151" s="20" t="s">
        <v>83</v>
      </c>
    </row>
    <row r="152" spans="1:65" s="2" customFormat="1" ht="16.5" customHeight="1">
      <c r="A152" s="37"/>
      <c r="B152" s="38"/>
      <c r="C152" s="240" t="s">
        <v>325</v>
      </c>
      <c r="D152" s="240" t="s">
        <v>234</v>
      </c>
      <c r="E152" s="241" t="s">
        <v>1242</v>
      </c>
      <c r="F152" s="242" t="s">
        <v>1243</v>
      </c>
      <c r="G152" s="243" t="s">
        <v>289</v>
      </c>
      <c r="H152" s="244">
        <v>441</v>
      </c>
      <c r="I152" s="245"/>
      <c r="J152" s="246">
        <f>ROUND(I152*H152,2)</f>
        <v>0</v>
      </c>
      <c r="K152" s="242" t="s">
        <v>28</v>
      </c>
      <c r="L152" s="247"/>
      <c r="M152" s="248" t="s">
        <v>28</v>
      </c>
      <c r="N152" s="249" t="s">
        <v>44</v>
      </c>
      <c r="O152" s="67"/>
      <c r="P152" s="185">
        <f>O152*H152</f>
        <v>0</v>
      </c>
      <c r="Q152" s="185">
        <v>0</v>
      </c>
      <c r="R152" s="185">
        <f>Q152*H152</f>
        <v>0</v>
      </c>
      <c r="S152" s="185">
        <v>0</v>
      </c>
      <c r="T152" s="18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7" t="s">
        <v>1048</v>
      </c>
      <c r="AT152" s="187" t="s">
        <v>234</v>
      </c>
      <c r="AU152" s="187" t="s">
        <v>83</v>
      </c>
      <c r="AY152" s="20" t="s">
        <v>134</v>
      </c>
      <c r="BE152" s="188">
        <f>IF(N152="základní",J152,0)</f>
        <v>0</v>
      </c>
      <c r="BF152" s="188">
        <f>IF(N152="snížená",J152,0)</f>
        <v>0</v>
      </c>
      <c r="BG152" s="188">
        <f>IF(N152="zákl. přenesená",J152,0)</f>
        <v>0</v>
      </c>
      <c r="BH152" s="188">
        <f>IF(N152="sníž. přenesená",J152,0)</f>
        <v>0</v>
      </c>
      <c r="BI152" s="188">
        <f>IF(N152="nulová",J152,0)</f>
        <v>0</v>
      </c>
      <c r="BJ152" s="20" t="s">
        <v>81</v>
      </c>
      <c r="BK152" s="188">
        <f>ROUND(I152*H152,2)</f>
        <v>0</v>
      </c>
      <c r="BL152" s="20" t="s">
        <v>534</v>
      </c>
      <c r="BM152" s="187" t="s">
        <v>470</v>
      </c>
    </row>
    <row r="153" spans="1:65" s="2" customFormat="1" ht="11.25">
      <c r="A153" s="37"/>
      <c r="B153" s="38"/>
      <c r="C153" s="39"/>
      <c r="D153" s="189" t="s">
        <v>143</v>
      </c>
      <c r="E153" s="39"/>
      <c r="F153" s="190" t="s">
        <v>1243</v>
      </c>
      <c r="G153" s="39"/>
      <c r="H153" s="39"/>
      <c r="I153" s="191"/>
      <c r="J153" s="39"/>
      <c r="K153" s="39"/>
      <c r="L153" s="42"/>
      <c r="M153" s="192"/>
      <c r="N153" s="193"/>
      <c r="O153" s="67"/>
      <c r="P153" s="67"/>
      <c r="Q153" s="67"/>
      <c r="R153" s="67"/>
      <c r="S153" s="67"/>
      <c r="T153" s="68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20" t="s">
        <v>143</v>
      </c>
      <c r="AU153" s="20" t="s">
        <v>83</v>
      </c>
    </row>
    <row r="154" spans="1:65" s="13" customFormat="1" ht="11.25">
      <c r="B154" s="196"/>
      <c r="C154" s="197"/>
      <c r="D154" s="189" t="s">
        <v>147</v>
      </c>
      <c r="E154" s="198" t="s">
        <v>28</v>
      </c>
      <c r="F154" s="199" t="s">
        <v>1244</v>
      </c>
      <c r="G154" s="197"/>
      <c r="H154" s="200">
        <v>441</v>
      </c>
      <c r="I154" s="201"/>
      <c r="J154" s="197"/>
      <c r="K154" s="197"/>
      <c r="L154" s="202"/>
      <c r="M154" s="203"/>
      <c r="N154" s="204"/>
      <c r="O154" s="204"/>
      <c r="P154" s="204"/>
      <c r="Q154" s="204"/>
      <c r="R154" s="204"/>
      <c r="S154" s="204"/>
      <c r="T154" s="205"/>
      <c r="AT154" s="206" t="s">
        <v>147</v>
      </c>
      <c r="AU154" s="206" t="s">
        <v>83</v>
      </c>
      <c r="AV154" s="13" t="s">
        <v>83</v>
      </c>
      <c r="AW154" s="13" t="s">
        <v>35</v>
      </c>
      <c r="AX154" s="13" t="s">
        <v>73</v>
      </c>
      <c r="AY154" s="206" t="s">
        <v>134</v>
      </c>
    </row>
    <row r="155" spans="1:65" s="14" customFormat="1" ht="11.25">
      <c r="B155" s="207"/>
      <c r="C155" s="208"/>
      <c r="D155" s="189" t="s">
        <v>147</v>
      </c>
      <c r="E155" s="209" t="s">
        <v>28</v>
      </c>
      <c r="F155" s="210" t="s">
        <v>149</v>
      </c>
      <c r="G155" s="208"/>
      <c r="H155" s="211">
        <v>441</v>
      </c>
      <c r="I155" s="212"/>
      <c r="J155" s="208"/>
      <c r="K155" s="208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147</v>
      </c>
      <c r="AU155" s="217" t="s">
        <v>83</v>
      </c>
      <c r="AV155" s="14" t="s">
        <v>141</v>
      </c>
      <c r="AW155" s="14" t="s">
        <v>35</v>
      </c>
      <c r="AX155" s="14" t="s">
        <v>81</v>
      </c>
      <c r="AY155" s="217" t="s">
        <v>134</v>
      </c>
    </row>
    <row r="156" spans="1:65" s="2" customFormat="1" ht="16.5" customHeight="1">
      <c r="A156" s="37"/>
      <c r="B156" s="38"/>
      <c r="C156" s="176" t="s">
        <v>326</v>
      </c>
      <c r="D156" s="176" t="s">
        <v>136</v>
      </c>
      <c r="E156" s="177" t="s">
        <v>1245</v>
      </c>
      <c r="F156" s="178" t="s">
        <v>1246</v>
      </c>
      <c r="G156" s="179" t="s">
        <v>299</v>
      </c>
      <c r="H156" s="180">
        <v>20</v>
      </c>
      <c r="I156" s="181"/>
      <c r="J156" s="182">
        <f>ROUND(I156*H156,2)</f>
        <v>0</v>
      </c>
      <c r="K156" s="178" t="s">
        <v>28</v>
      </c>
      <c r="L156" s="42"/>
      <c r="M156" s="183" t="s">
        <v>28</v>
      </c>
      <c r="N156" s="184" t="s">
        <v>44</v>
      </c>
      <c r="O156" s="67"/>
      <c r="P156" s="185">
        <f>O156*H156</f>
        <v>0</v>
      </c>
      <c r="Q156" s="185">
        <v>0</v>
      </c>
      <c r="R156" s="185">
        <f>Q156*H156</f>
        <v>0</v>
      </c>
      <c r="S156" s="185">
        <v>0</v>
      </c>
      <c r="T156" s="18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7" t="s">
        <v>534</v>
      </c>
      <c r="AT156" s="187" t="s">
        <v>136</v>
      </c>
      <c r="AU156" s="187" t="s">
        <v>83</v>
      </c>
      <c r="AY156" s="20" t="s">
        <v>134</v>
      </c>
      <c r="BE156" s="188">
        <f>IF(N156="základní",J156,0)</f>
        <v>0</v>
      </c>
      <c r="BF156" s="188">
        <f>IF(N156="snížená",J156,0)</f>
        <v>0</v>
      </c>
      <c r="BG156" s="188">
        <f>IF(N156="zákl. přenesená",J156,0)</f>
        <v>0</v>
      </c>
      <c r="BH156" s="188">
        <f>IF(N156="sníž. přenesená",J156,0)</f>
        <v>0</v>
      </c>
      <c r="BI156" s="188">
        <f>IF(N156="nulová",J156,0)</f>
        <v>0</v>
      </c>
      <c r="BJ156" s="20" t="s">
        <v>81</v>
      </c>
      <c r="BK156" s="188">
        <f>ROUND(I156*H156,2)</f>
        <v>0</v>
      </c>
      <c r="BL156" s="20" t="s">
        <v>534</v>
      </c>
      <c r="BM156" s="187" t="s">
        <v>484</v>
      </c>
    </row>
    <row r="157" spans="1:65" s="2" customFormat="1" ht="11.25">
      <c r="A157" s="37"/>
      <c r="B157" s="38"/>
      <c r="C157" s="39"/>
      <c r="D157" s="189" t="s">
        <v>143</v>
      </c>
      <c r="E157" s="39"/>
      <c r="F157" s="190" t="s">
        <v>1247</v>
      </c>
      <c r="G157" s="39"/>
      <c r="H157" s="39"/>
      <c r="I157" s="191"/>
      <c r="J157" s="39"/>
      <c r="K157" s="39"/>
      <c r="L157" s="42"/>
      <c r="M157" s="192"/>
      <c r="N157" s="193"/>
      <c r="O157" s="67"/>
      <c r="P157" s="67"/>
      <c r="Q157" s="67"/>
      <c r="R157" s="67"/>
      <c r="S157" s="67"/>
      <c r="T157" s="68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20" t="s">
        <v>143</v>
      </c>
      <c r="AU157" s="20" t="s">
        <v>83</v>
      </c>
    </row>
    <row r="158" spans="1:65" s="2" customFormat="1" ht="16.5" customHeight="1">
      <c r="A158" s="37"/>
      <c r="B158" s="38"/>
      <c r="C158" s="240" t="s">
        <v>332</v>
      </c>
      <c r="D158" s="240" t="s">
        <v>234</v>
      </c>
      <c r="E158" s="241" t="s">
        <v>1248</v>
      </c>
      <c r="F158" s="242" t="s">
        <v>1249</v>
      </c>
      <c r="G158" s="243" t="s">
        <v>299</v>
      </c>
      <c r="H158" s="244">
        <v>20</v>
      </c>
      <c r="I158" s="245"/>
      <c r="J158" s="246">
        <f>ROUND(I158*H158,2)</f>
        <v>0</v>
      </c>
      <c r="K158" s="242" t="s">
        <v>28</v>
      </c>
      <c r="L158" s="247"/>
      <c r="M158" s="248" t="s">
        <v>28</v>
      </c>
      <c r="N158" s="249" t="s">
        <v>44</v>
      </c>
      <c r="O158" s="67"/>
      <c r="P158" s="185">
        <f>O158*H158</f>
        <v>0</v>
      </c>
      <c r="Q158" s="185">
        <v>0</v>
      </c>
      <c r="R158" s="185">
        <f>Q158*H158</f>
        <v>0</v>
      </c>
      <c r="S158" s="185">
        <v>0</v>
      </c>
      <c r="T158" s="18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7" t="s">
        <v>1048</v>
      </c>
      <c r="AT158" s="187" t="s">
        <v>234</v>
      </c>
      <c r="AU158" s="187" t="s">
        <v>83</v>
      </c>
      <c r="AY158" s="20" t="s">
        <v>134</v>
      </c>
      <c r="BE158" s="188">
        <f>IF(N158="základní",J158,0)</f>
        <v>0</v>
      </c>
      <c r="BF158" s="188">
        <f>IF(N158="snížená",J158,0)</f>
        <v>0</v>
      </c>
      <c r="BG158" s="188">
        <f>IF(N158="zákl. přenesená",J158,0)</f>
        <v>0</v>
      </c>
      <c r="BH158" s="188">
        <f>IF(N158="sníž. přenesená",J158,0)</f>
        <v>0</v>
      </c>
      <c r="BI158" s="188">
        <f>IF(N158="nulová",J158,0)</f>
        <v>0</v>
      </c>
      <c r="BJ158" s="20" t="s">
        <v>81</v>
      </c>
      <c r="BK158" s="188">
        <f>ROUND(I158*H158,2)</f>
        <v>0</v>
      </c>
      <c r="BL158" s="20" t="s">
        <v>534</v>
      </c>
      <c r="BM158" s="187" t="s">
        <v>497</v>
      </c>
    </row>
    <row r="159" spans="1:65" s="2" customFormat="1" ht="11.25">
      <c r="A159" s="37"/>
      <c r="B159" s="38"/>
      <c r="C159" s="39"/>
      <c r="D159" s="189" t="s">
        <v>143</v>
      </c>
      <c r="E159" s="39"/>
      <c r="F159" s="190" t="s">
        <v>1249</v>
      </c>
      <c r="G159" s="39"/>
      <c r="H159" s="39"/>
      <c r="I159" s="191"/>
      <c r="J159" s="39"/>
      <c r="K159" s="39"/>
      <c r="L159" s="42"/>
      <c r="M159" s="192"/>
      <c r="N159" s="193"/>
      <c r="O159" s="67"/>
      <c r="P159" s="67"/>
      <c r="Q159" s="67"/>
      <c r="R159" s="67"/>
      <c r="S159" s="67"/>
      <c r="T159" s="68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20" t="s">
        <v>143</v>
      </c>
      <c r="AU159" s="20" t="s">
        <v>83</v>
      </c>
    </row>
    <row r="160" spans="1:65" s="2" customFormat="1" ht="24.2" customHeight="1">
      <c r="A160" s="37"/>
      <c r="B160" s="38"/>
      <c r="C160" s="176" t="s">
        <v>333</v>
      </c>
      <c r="D160" s="176" t="s">
        <v>136</v>
      </c>
      <c r="E160" s="177" t="s">
        <v>1250</v>
      </c>
      <c r="F160" s="178" t="s">
        <v>1251</v>
      </c>
      <c r="G160" s="179" t="s">
        <v>299</v>
      </c>
      <c r="H160" s="180">
        <v>13</v>
      </c>
      <c r="I160" s="181"/>
      <c r="J160" s="182">
        <f>ROUND(I160*H160,2)</f>
        <v>0</v>
      </c>
      <c r="K160" s="178" t="s">
        <v>28</v>
      </c>
      <c r="L160" s="42"/>
      <c r="M160" s="183" t="s">
        <v>28</v>
      </c>
      <c r="N160" s="184" t="s">
        <v>44</v>
      </c>
      <c r="O160" s="67"/>
      <c r="P160" s="185">
        <f>O160*H160</f>
        <v>0</v>
      </c>
      <c r="Q160" s="185">
        <v>0</v>
      </c>
      <c r="R160" s="185">
        <f>Q160*H160</f>
        <v>0</v>
      </c>
      <c r="S160" s="185">
        <v>0</v>
      </c>
      <c r="T160" s="186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7" t="s">
        <v>534</v>
      </c>
      <c r="AT160" s="187" t="s">
        <v>136</v>
      </c>
      <c r="AU160" s="187" t="s">
        <v>83</v>
      </c>
      <c r="AY160" s="20" t="s">
        <v>134</v>
      </c>
      <c r="BE160" s="188">
        <f>IF(N160="základní",J160,0)</f>
        <v>0</v>
      </c>
      <c r="BF160" s="188">
        <f>IF(N160="snížená",J160,0)</f>
        <v>0</v>
      </c>
      <c r="BG160" s="188">
        <f>IF(N160="zákl. přenesená",J160,0)</f>
        <v>0</v>
      </c>
      <c r="BH160" s="188">
        <f>IF(N160="sníž. přenesená",J160,0)</f>
        <v>0</v>
      </c>
      <c r="BI160" s="188">
        <f>IF(N160="nulová",J160,0)</f>
        <v>0</v>
      </c>
      <c r="BJ160" s="20" t="s">
        <v>81</v>
      </c>
      <c r="BK160" s="188">
        <f>ROUND(I160*H160,2)</f>
        <v>0</v>
      </c>
      <c r="BL160" s="20" t="s">
        <v>534</v>
      </c>
      <c r="BM160" s="187" t="s">
        <v>510</v>
      </c>
    </row>
    <row r="161" spans="1:65" s="2" customFormat="1" ht="11.25">
      <c r="A161" s="37"/>
      <c r="B161" s="38"/>
      <c r="C161" s="39"/>
      <c r="D161" s="189" t="s">
        <v>143</v>
      </c>
      <c r="E161" s="39"/>
      <c r="F161" s="190" t="s">
        <v>1251</v>
      </c>
      <c r="G161" s="39"/>
      <c r="H161" s="39"/>
      <c r="I161" s="191"/>
      <c r="J161" s="39"/>
      <c r="K161" s="39"/>
      <c r="L161" s="42"/>
      <c r="M161" s="192"/>
      <c r="N161" s="193"/>
      <c r="O161" s="67"/>
      <c r="P161" s="67"/>
      <c r="Q161" s="67"/>
      <c r="R161" s="67"/>
      <c r="S161" s="67"/>
      <c r="T161" s="68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20" t="s">
        <v>143</v>
      </c>
      <c r="AU161" s="20" t="s">
        <v>83</v>
      </c>
    </row>
    <row r="162" spans="1:65" s="2" customFormat="1" ht="16.5" customHeight="1">
      <c r="A162" s="37"/>
      <c r="B162" s="38"/>
      <c r="C162" s="240" t="s">
        <v>334</v>
      </c>
      <c r="D162" s="240" t="s">
        <v>234</v>
      </c>
      <c r="E162" s="241" t="s">
        <v>1252</v>
      </c>
      <c r="F162" s="242" t="s">
        <v>1253</v>
      </c>
      <c r="G162" s="243" t="s">
        <v>299</v>
      </c>
      <c r="H162" s="244">
        <v>13</v>
      </c>
      <c r="I162" s="245"/>
      <c r="J162" s="246">
        <f>ROUND(I162*H162,2)</f>
        <v>0</v>
      </c>
      <c r="K162" s="242" t="s">
        <v>28</v>
      </c>
      <c r="L162" s="247"/>
      <c r="M162" s="248" t="s">
        <v>28</v>
      </c>
      <c r="N162" s="249" t="s">
        <v>44</v>
      </c>
      <c r="O162" s="67"/>
      <c r="P162" s="185">
        <f>O162*H162</f>
        <v>0</v>
      </c>
      <c r="Q162" s="185">
        <v>0</v>
      </c>
      <c r="R162" s="185">
        <f>Q162*H162</f>
        <v>0</v>
      </c>
      <c r="S162" s="185">
        <v>0</v>
      </c>
      <c r="T162" s="186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7" t="s">
        <v>1048</v>
      </c>
      <c r="AT162" s="187" t="s">
        <v>234</v>
      </c>
      <c r="AU162" s="187" t="s">
        <v>83</v>
      </c>
      <c r="AY162" s="20" t="s">
        <v>134</v>
      </c>
      <c r="BE162" s="188">
        <f>IF(N162="základní",J162,0)</f>
        <v>0</v>
      </c>
      <c r="BF162" s="188">
        <f>IF(N162="snížená",J162,0)</f>
        <v>0</v>
      </c>
      <c r="BG162" s="188">
        <f>IF(N162="zákl. přenesená",J162,0)</f>
        <v>0</v>
      </c>
      <c r="BH162" s="188">
        <f>IF(N162="sníž. přenesená",J162,0)</f>
        <v>0</v>
      </c>
      <c r="BI162" s="188">
        <f>IF(N162="nulová",J162,0)</f>
        <v>0</v>
      </c>
      <c r="BJ162" s="20" t="s">
        <v>81</v>
      </c>
      <c r="BK162" s="188">
        <f>ROUND(I162*H162,2)</f>
        <v>0</v>
      </c>
      <c r="BL162" s="20" t="s">
        <v>534</v>
      </c>
      <c r="BM162" s="187" t="s">
        <v>522</v>
      </c>
    </row>
    <row r="163" spans="1:65" s="2" customFormat="1" ht="11.25">
      <c r="A163" s="37"/>
      <c r="B163" s="38"/>
      <c r="C163" s="39"/>
      <c r="D163" s="189" t="s">
        <v>143</v>
      </c>
      <c r="E163" s="39"/>
      <c r="F163" s="190" t="s">
        <v>1253</v>
      </c>
      <c r="G163" s="39"/>
      <c r="H163" s="39"/>
      <c r="I163" s="191"/>
      <c r="J163" s="39"/>
      <c r="K163" s="39"/>
      <c r="L163" s="42"/>
      <c r="M163" s="192"/>
      <c r="N163" s="193"/>
      <c r="O163" s="67"/>
      <c r="P163" s="67"/>
      <c r="Q163" s="67"/>
      <c r="R163" s="67"/>
      <c r="S163" s="67"/>
      <c r="T163" s="68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20" t="s">
        <v>143</v>
      </c>
      <c r="AU163" s="20" t="s">
        <v>83</v>
      </c>
    </row>
    <row r="164" spans="1:65" s="2" customFormat="1" ht="16.5" customHeight="1">
      <c r="A164" s="37"/>
      <c r="B164" s="38"/>
      <c r="C164" s="176" t="s">
        <v>585</v>
      </c>
      <c r="D164" s="176" t="s">
        <v>136</v>
      </c>
      <c r="E164" s="177" t="s">
        <v>1254</v>
      </c>
      <c r="F164" s="178" t="s">
        <v>1255</v>
      </c>
      <c r="G164" s="179" t="s">
        <v>299</v>
      </c>
      <c r="H164" s="180">
        <v>39</v>
      </c>
      <c r="I164" s="181"/>
      <c r="J164" s="182">
        <f>ROUND(I164*H164,2)</f>
        <v>0</v>
      </c>
      <c r="K164" s="178" t="s">
        <v>28</v>
      </c>
      <c r="L164" s="42"/>
      <c r="M164" s="183" t="s">
        <v>28</v>
      </c>
      <c r="N164" s="184" t="s">
        <v>44</v>
      </c>
      <c r="O164" s="67"/>
      <c r="P164" s="185">
        <f>O164*H164</f>
        <v>0</v>
      </c>
      <c r="Q164" s="185">
        <v>0</v>
      </c>
      <c r="R164" s="185">
        <f>Q164*H164</f>
        <v>0</v>
      </c>
      <c r="S164" s="185">
        <v>0</v>
      </c>
      <c r="T164" s="18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7" t="s">
        <v>534</v>
      </c>
      <c r="AT164" s="187" t="s">
        <v>136</v>
      </c>
      <c r="AU164" s="187" t="s">
        <v>83</v>
      </c>
      <c r="AY164" s="20" t="s">
        <v>134</v>
      </c>
      <c r="BE164" s="188">
        <f>IF(N164="základní",J164,0)</f>
        <v>0</v>
      </c>
      <c r="BF164" s="188">
        <f>IF(N164="snížená",J164,0)</f>
        <v>0</v>
      </c>
      <c r="BG164" s="188">
        <f>IF(N164="zákl. přenesená",J164,0)</f>
        <v>0</v>
      </c>
      <c r="BH164" s="188">
        <f>IF(N164="sníž. přenesená",J164,0)</f>
        <v>0</v>
      </c>
      <c r="BI164" s="188">
        <f>IF(N164="nulová",J164,0)</f>
        <v>0</v>
      </c>
      <c r="BJ164" s="20" t="s">
        <v>81</v>
      </c>
      <c r="BK164" s="188">
        <f>ROUND(I164*H164,2)</f>
        <v>0</v>
      </c>
      <c r="BL164" s="20" t="s">
        <v>534</v>
      </c>
      <c r="BM164" s="187" t="s">
        <v>534</v>
      </c>
    </row>
    <row r="165" spans="1:65" s="2" customFormat="1" ht="19.5">
      <c r="A165" s="37"/>
      <c r="B165" s="38"/>
      <c r="C165" s="39"/>
      <c r="D165" s="189" t="s">
        <v>143</v>
      </c>
      <c r="E165" s="39"/>
      <c r="F165" s="190" t="s">
        <v>1256</v>
      </c>
      <c r="G165" s="39"/>
      <c r="H165" s="39"/>
      <c r="I165" s="191"/>
      <c r="J165" s="39"/>
      <c r="K165" s="39"/>
      <c r="L165" s="42"/>
      <c r="M165" s="192"/>
      <c r="N165" s="193"/>
      <c r="O165" s="67"/>
      <c r="P165" s="67"/>
      <c r="Q165" s="67"/>
      <c r="R165" s="67"/>
      <c r="S165" s="67"/>
      <c r="T165" s="68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20" t="s">
        <v>143</v>
      </c>
      <c r="AU165" s="20" t="s">
        <v>83</v>
      </c>
    </row>
    <row r="166" spans="1:65" s="2" customFormat="1" ht="16.5" customHeight="1">
      <c r="A166" s="37"/>
      <c r="B166" s="38"/>
      <c r="C166" s="240" t="s">
        <v>581</v>
      </c>
      <c r="D166" s="240" t="s">
        <v>234</v>
      </c>
      <c r="E166" s="241" t="s">
        <v>1257</v>
      </c>
      <c r="F166" s="242" t="s">
        <v>1258</v>
      </c>
      <c r="G166" s="243" t="s">
        <v>299</v>
      </c>
      <c r="H166" s="244">
        <v>39</v>
      </c>
      <c r="I166" s="245"/>
      <c r="J166" s="246">
        <f>ROUND(I166*H166,2)</f>
        <v>0</v>
      </c>
      <c r="K166" s="242" t="s">
        <v>28</v>
      </c>
      <c r="L166" s="247"/>
      <c r="M166" s="248" t="s">
        <v>28</v>
      </c>
      <c r="N166" s="249" t="s">
        <v>44</v>
      </c>
      <c r="O166" s="67"/>
      <c r="P166" s="185">
        <f>O166*H166</f>
        <v>0</v>
      </c>
      <c r="Q166" s="185">
        <v>0</v>
      </c>
      <c r="R166" s="185">
        <f>Q166*H166</f>
        <v>0</v>
      </c>
      <c r="S166" s="185">
        <v>0</v>
      </c>
      <c r="T166" s="186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7" t="s">
        <v>1048</v>
      </c>
      <c r="AT166" s="187" t="s">
        <v>234</v>
      </c>
      <c r="AU166" s="187" t="s">
        <v>83</v>
      </c>
      <c r="AY166" s="20" t="s">
        <v>134</v>
      </c>
      <c r="BE166" s="188">
        <f>IF(N166="základní",J166,0)</f>
        <v>0</v>
      </c>
      <c r="BF166" s="188">
        <f>IF(N166="snížená",J166,0)</f>
        <v>0</v>
      </c>
      <c r="BG166" s="188">
        <f>IF(N166="zákl. přenesená",J166,0)</f>
        <v>0</v>
      </c>
      <c r="BH166" s="188">
        <f>IF(N166="sníž. přenesená",J166,0)</f>
        <v>0</v>
      </c>
      <c r="BI166" s="188">
        <f>IF(N166="nulová",J166,0)</f>
        <v>0</v>
      </c>
      <c r="BJ166" s="20" t="s">
        <v>81</v>
      </c>
      <c r="BK166" s="188">
        <f>ROUND(I166*H166,2)</f>
        <v>0</v>
      </c>
      <c r="BL166" s="20" t="s">
        <v>534</v>
      </c>
      <c r="BM166" s="187" t="s">
        <v>545</v>
      </c>
    </row>
    <row r="167" spans="1:65" s="2" customFormat="1" ht="11.25">
      <c r="A167" s="37"/>
      <c r="B167" s="38"/>
      <c r="C167" s="39"/>
      <c r="D167" s="189" t="s">
        <v>143</v>
      </c>
      <c r="E167" s="39"/>
      <c r="F167" s="190" t="s">
        <v>1258</v>
      </c>
      <c r="G167" s="39"/>
      <c r="H167" s="39"/>
      <c r="I167" s="191"/>
      <c r="J167" s="39"/>
      <c r="K167" s="39"/>
      <c r="L167" s="42"/>
      <c r="M167" s="192"/>
      <c r="N167" s="193"/>
      <c r="O167" s="67"/>
      <c r="P167" s="67"/>
      <c r="Q167" s="67"/>
      <c r="R167" s="67"/>
      <c r="S167" s="67"/>
      <c r="T167" s="68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20" t="s">
        <v>143</v>
      </c>
      <c r="AU167" s="20" t="s">
        <v>83</v>
      </c>
    </row>
    <row r="168" spans="1:65" s="2" customFormat="1" ht="16.5" customHeight="1">
      <c r="A168" s="37"/>
      <c r="B168" s="38"/>
      <c r="C168" s="176" t="s">
        <v>336</v>
      </c>
      <c r="D168" s="176" t="s">
        <v>136</v>
      </c>
      <c r="E168" s="177" t="s">
        <v>1259</v>
      </c>
      <c r="F168" s="178" t="s">
        <v>1260</v>
      </c>
      <c r="G168" s="179" t="s">
        <v>299</v>
      </c>
      <c r="H168" s="180">
        <v>35</v>
      </c>
      <c r="I168" s="181"/>
      <c r="J168" s="182">
        <f>ROUND(I168*H168,2)</f>
        <v>0</v>
      </c>
      <c r="K168" s="178" t="s">
        <v>28</v>
      </c>
      <c r="L168" s="42"/>
      <c r="M168" s="183" t="s">
        <v>28</v>
      </c>
      <c r="N168" s="184" t="s">
        <v>44</v>
      </c>
      <c r="O168" s="67"/>
      <c r="P168" s="185">
        <f>O168*H168</f>
        <v>0</v>
      </c>
      <c r="Q168" s="185">
        <v>0</v>
      </c>
      <c r="R168" s="185">
        <f>Q168*H168</f>
        <v>0</v>
      </c>
      <c r="S168" s="185">
        <v>0</v>
      </c>
      <c r="T168" s="186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7" t="s">
        <v>534</v>
      </c>
      <c r="AT168" s="187" t="s">
        <v>136</v>
      </c>
      <c r="AU168" s="187" t="s">
        <v>83</v>
      </c>
      <c r="AY168" s="20" t="s">
        <v>134</v>
      </c>
      <c r="BE168" s="188">
        <f>IF(N168="základní",J168,0)</f>
        <v>0</v>
      </c>
      <c r="BF168" s="188">
        <f>IF(N168="snížená",J168,0)</f>
        <v>0</v>
      </c>
      <c r="BG168" s="188">
        <f>IF(N168="zákl. přenesená",J168,0)</f>
        <v>0</v>
      </c>
      <c r="BH168" s="188">
        <f>IF(N168="sníž. přenesená",J168,0)</f>
        <v>0</v>
      </c>
      <c r="BI168" s="188">
        <f>IF(N168="nulová",J168,0)</f>
        <v>0</v>
      </c>
      <c r="BJ168" s="20" t="s">
        <v>81</v>
      </c>
      <c r="BK168" s="188">
        <f>ROUND(I168*H168,2)</f>
        <v>0</v>
      </c>
      <c r="BL168" s="20" t="s">
        <v>534</v>
      </c>
      <c r="BM168" s="187" t="s">
        <v>557</v>
      </c>
    </row>
    <row r="169" spans="1:65" s="2" customFormat="1" ht="19.5">
      <c r="A169" s="37"/>
      <c r="B169" s="38"/>
      <c r="C169" s="39"/>
      <c r="D169" s="189" t="s">
        <v>143</v>
      </c>
      <c r="E169" s="39"/>
      <c r="F169" s="190" t="s">
        <v>1261</v>
      </c>
      <c r="G169" s="39"/>
      <c r="H169" s="39"/>
      <c r="I169" s="191"/>
      <c r="J169" s="39"/>
      <c r="K169" s="39"/>
      <c r="L169" s="42"/>
      <c r="M169" s="192"/>
      <c r="N169" s="193"/>
      <c r="O169" s="67"/>
      <c r="P169" s="67"/>
      <c r="Q169" s="67"/>
      <c r="R169" s="67"/>
      <c r="S169" s="67"/>
      <c r="T169" s="68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20" t="s">
        <v>143</v>
      </c>
      <c r="AU169" s="20" t="s">
        <v>83</v>
      </c>
    </row>
    <row r="170" spans="1:65" s="2" customFormat="1" ht="16.5" customHeight="1">
      <c r="A170" s="37"/>
      <c r="B170" s="38"/>
      <c r="C170" s="240" t="s">
        <v>343</v>
      </c>
      <c r="D170" s="240" t="s">
        <v>234</v>
      </c>
      <c r="E170" s="241" t="s">
        <v>1262</v>
      </c>
      <c r="F170" s="242" t="s">
        <v>1263</v>
      </c>
      <c r="G170" s="243" t="s">
        <v>299</v>
      </c>
      <c r="H170" s="244">
        <v>35</v>
      </c>
      <c r="I170" s="245"/>
      <c r="J170" s="246">
        <f>ROUND(I170*H170,2)</f>
        <v>0</v>
      </c>
      <c r="K170" s="242" t="s">
        <v>28</v>
      </c>
      <c r="L170" s="247"/>
      <c r="M170" s="248" t="s">
        <v>28</v>
      </c>
      <c r="N170" s="249" t="s">
        <v>44</v>
      </c>
      <c r="O170" s="67"/>
      <c r="P170" s="185">
        <f>O170*H170</f>
        <v>0</v>
      </c>
      <c r="Q170" s="185">
        <v>0</v>
      </c>
      <c r="R170" s="185">
        <f>Q170*H170</f>
        <v>0</v>
      </c>
      <c r="S170" s="185">
        <v>0</v>
      </c>
      <c r="T170" s="186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7" t="s">
        <v>1048</v>
      </c>
      <c r="AT170" s="187" t="s">
        <v>234</v>
      </c>
      <c r="AU170" s="187" t="s">
        <v>83</v>
      </c>
      <c r="AY170" s="20" t="s">
        <v>134</v>
      </c>
      <c r="BE170" s="188">
        <f>IF(N170="základní",J170,0)</f>
        <v>0</v>
      </c>
      <c r="BF170" s="188">
        <f>IF(N170="snížená",J170,0)</f>
        <v>0</v>
      </c>
      <c r="BG170" s="188">
        <f>IF(N170="zákl. přenesená",J170,0)</f>
        <v>0</v>
      </c>
      <c r="BH170" s="188">
        <f>IF(N170="sníž. přenesená",J170,0)</f>
        <v>0</v>
      </c>
      <c r="BI170" s="188">
        <f>IF(N170="nulová",J170,0)</f>
        <v>0</v>
      </c>
      <c r="BJ170" s="20" t="s">
        <v>81</v>
      </c>
      <c r="BK170" s="188">
        <f>ROUND(I170*H170,2)</f>
        <v>0</v>
      </c>
      <c r="BL170" s="20" t="s">
        <v>534</v>
      </c>
      <c r="BM170" s="187" t="s">
        <v>571</v>
      </c>
    </row>
    <row r="171" spans="1:65" s="2" customFormat="1" ht="11.25">
      <c r="A171" s="37"/>
      <c r="B171" s="38"/>
      <c r="C171" s="39"/>
      <c r="D171" s="189" t="s">
        <v>143</v>
      </c>
      <c r="E171" s="39"/>
      <c r="F171" s="190" t="s">
        <v>1263</v>
      </c>
      <c r="G171" s="39"/>
      <c r="H171" s="39"/>
      <c r="I171" s="191"/>
      <c r="J171" s="39"/>
      <c r="K171" s="39"/>
      <c r="L171" s="42"/>
      <c r="M171" s="192"/>
      <c r="N171" s="193"/>
      <c r="O171" s="67"/>
      <c r="P171" s="67"/>
      <c r="Q171" s="67"/>
      <c r="R171" s="67"/>
      <c r="S171" s="67"/>
      <c r="T171" s="68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20" t="s">
        <v>143</v>
      </c>
      <c r="AU171" s="20" t="s">
        <v>83</v>
      </c>
    </row>
    <row r="172" spans="1:65" s="2" customFormat="1" ht="16.5" customHeight="1">
      <c r="A172" s="37"/>
      <c r="B172" s="38"/>
      <c r="C172" s="176" t="s">
        <v>357</v>
      </c>
      <c r="D172" s="176" t="s">
        <v>136</v>
      </c>
      <c r="E172" s="177" t="s">
        <v>1264</v>
      </c>
      <c r="F172" s="178" t="s">
        <v>1265</v>
      </c>
      <c r="G172" s="179" t="s">
        <v>299</v>
      </c>
      <c r="H172" s="180">
        <v>31</v>
      </c>
      <c r="I172" s="181"/>
      <c r="J172" s="182">
        <f>ROUND(I172*H172,2)</f>
        <v>0</v>
      </c>
      <c r="K172" s="178" t="s">
        <v>28</v>
      </c>
      <c r="L172" s="42"/>
      <c r="M172" s="183" t="s">
        <v>28</v>
      </c>
      <c r="N172" s="184" t="s">
        <v>44</v>
      </c>
      <c r="O172" s="67"/>
      <c r="P172" s="185">
        <f>O172*H172</f>
        <v>0</v>
      </c>
      <c r="Q172" s="185">
        <v>0</v>
      </c>
      <c r="R172" s="185">
        <f>Q172*H172</f>
        <v>0</v>
      </c>
      <c r="S172" s="185">
        <v>0</v>
      </c>
      <c r="T172" s="186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7" t="s">
        <v>534</v>
      </c>
      <c r="AT172" s="187" t="s">
        <v>136</v>
      </c>
      <c r="AU172" s="187" t="s">
        <v>83</v>
      </c>
      <c r="AY172" s="20" t="s">
        <v>134</v>
      </c>
      <c r="BE172" s="188">
        <f>IF(N172="základní",J172,0)</f>
        <v>0</v>
      </c>
      <c r="BF172" s="188">
        <f>IF(N172="snížená",J172,0)</f>
        <v>0</v>
      </c>
      <c r="BG172" s="188">
        <f>IF(N172="zákl. přenesená",J172,0)</f>
        <v>0</v>
      </c>
      <c r="BH172" s="188">
        <f>IF(N172="sníž. přenesená",J172,0)</f>
        <v>0</v>
      </c>
      <c r="BI172" s="188">
        <f>IF(N172="nulová",J172,0)</f>
        <v>0</v>
      </c>
      <c r="BJ172" s="20" t="s">
        <v>81</v>
      </c>
      <c r="BK172" s="188">
        <f>ROUND(I172*H172,2)</f>
        <v>0</v>
      </c>
      <c r="BL172" s="20" t="s">
        <v>534</v>
      </c>
      <c r="BM172" s="187" t="s">
        <v>581</v>
      </c>
    </row>
    <row r="173" spans="1:65" s="2" customFormat="1" ht="11.25">
      <c r="A173" s="37"/>
      <c r="B173" s="38"/>
      <c r="C173" s="39"/>
      <c r="D173" s="189" t="s">
        <v>143</v>
      </c>
      <c r="E173" s="39"/>
      <c r="F173" s="190" t="s">
        <v>1266</v>
      </c>
      <c r="G173" s="39"/>
      <c r="H173" s="39"/>
      <c r="I173" s="191"/>
      <c r="J173" s="39"/>
      <c r="K173" s="39"/>
      <c r="L173" s="42"/>
      <c r="M173" s="192"/>
      <c r="N173" s="193"/>
      <c r="O173" s="67"/>
      <c r="P173" s="67"/>
      <c r="Q173" s="67"/>
      <c r="R173" s="67"/>
      <c r="S173" s="67"/>
      <c r="T173" s="68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20" t="s">
        <v>143</v>
      </c>
      <c r="AU173" s="20" t="s">
        <v>83</v>
      </c>
    </row>
    <row r="174" spans="1:65" s="12" customFormat="1" ht="22.9" customHeight="1">
      <c r="B174" s="160"/>
      <c r="C174" s="161"/>
      <c r="D174" s="162" t="s">
        <v>72</v>
      </c>
      <c r="E174" s="174" t="s">
        <v>1038</v>
      </c>
      <c r="F174" s="174" t="s">
        <v>1039</v>
      </c>
      <c r="G174" s="161"/>
      <c r="H174" s="161"/>
      <c r="I174" s="164"/>
      <c r="J174" s="175">
        <f>BK174</f>
        <v>0</v>
      </c>
      <c r="K174" s="161"/>
      <c r="L174" s="166"/>
      <c r="M174" s="167"/>
      <c r="N174" s="168"/>
      <c r="O174" s="168"/>
      <c r="P174" s="169">
        <f>SUM(P175:P184)</f>
        <v>0</v>
      </c>
      <c r="Q174" s="168"/>
      <c r="R174" s="169">
        <f>SUM(R175:R184)</f>
        <v>0</v>
      </c>
      <c r="S174" s="168"/>
      <c r="T174" s="170">
        <f>SUM(T175:T184)</f>
        <v>0</v>
      </c>
      <c r="AR174" s="171" t="s">
        <v>161</v>
      </c>
      <c r="AT174" s="172" t="s">
        <v>72</v>
      </c>
      <c r="AU174" s="172" t="s">
        <v>81</v>
      </c>
      <c r="AY174" s="171" t="s">
        <v>134</v>
      </c>
      <c r="BK174" s="173">
        <f>SUM(BK175:BK184)</f>
        <v>0</v>
      </c>
    </row>
    <row r="175" spans="1:65" s="2" customFormat="1" ht="24.2" customHeight="1">
      <c r="A175" s="37"/>
      <c r="B175" s="38"/>
      <c r="C175" s="176" t="s">
        <v>592</v>
      </c>
      <c r="D175" s="176" t="s">
        <v>136</v>
      </c>
      <c r="E175" s="177" t="s">
        <v>1267</v>
      </c>
      <c r="F175" s="178" t="s">
        <v>1268</v>
      </c>
      <c r="G175" s="179" t="s">
        <v>299</v>
      </c>
      <c r="H175" s="180">
        <v>1</v>
      </c>
      <c r="I175" s="181"/>
      <c r="J175" s="182">
        <f>ROUND(I175*H175,2)</f>
        <v>0</v>
      </c>
      <c r="K175" s="178" t="s">
        <v>28</v>
      </c>
      <c r="L175" s="42"/>
      <c r="M175" s="183" t="s">
        <v>28</v>
      </c>
      <c r="N175" s="184" t="s">
        <v>44</v>
      </c>
      <c r="O175" s="67"/>
      <c r="P175" s="185">
        <f>O175*H175</f>
        <v>0</v>
      </c>
      <c r="Q175" s="185">
        <v>0</v>
      </c>
      <c r="R175" s="185">
        <f>Q175*H175</f>
        <v>0</v>
      </c>
      <c r="S175" s="185">
        <v>0</v>
      </c>
      <c r="T175" s="18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7" t="s">
        <v>534</v>
      </c>
      <c r="AT175" s="187" t="s">
        <v>136</v>
      </c>
      <c r="AU175" s="187" t="s">
        <v>83</v>
      </c>
      <c r="AY175" s="20" t="s">
        <v>134</v>
      </c>
      <c r="BE175" s="188">
        <f>IF(N175="základní",J175,0)</f>
        <v>0</v>
      </c>
      <c r="BF175" s="188">
        <f>IF(N175="snížená",J175,0)</f>
        <v>0</v>
      </c>
      <c r="BG175" s="188">
        <f>IF(N175="zákl. přenesená",J175,0)</f>
        <v>0</v>
      </c>
      <c r="BH175" s="188">
        <f>IF(N175="sníž. přenesená",J175,0)</f>
        <v>0</v>
      </c>
      <c r="BI175" s="188">
        <f>IF(N175="nulová",J175,0)</f>
        <v>0</v>
      </c>
      <c r="BJ175" s="20" t="s">
        <v>81</v>
      </c>
      <c r="BK175" s="188">
        <f>ROUND(I175*H175,2)</f>
        <v>0</v>
      </c>
      <c r="BL175" s="20" t="s">
        <v>534</v>
      </c>
      <c r="BM175" s="187" t="s">
        <v>592</v>
      </c>
    </row>
    <row r="176" spans="1:65" s="2" customFormat="1" ht="11.25">
      <c r="A176" s="37"/>
      <c r="B176" s="38"/>
      <c r="C176" s="39"/>
      <c r="D176" s="189" t="s">
        <v>143</v>
      </c>
      <c r="E176" s="39"/>
      <c r="F176" s="190" t="s">
        <v>1269</v>
      </c>
      <c r="G176" s="39"/>
      <c r="H176" s="39"/>
      <c r="I176" s="191"/>
      <c r="J176" s="39"/>
      <c r="K176" s="39"/>
      <c r="L176" s="42"/>
      <c r="M176" s="192"/>
      <c r="N176" s="193"/>
      <c r="O176" s="67"/>
      <c r="P176" s="67"/>
      <c r="Q176" s="67"/>
      <c r="R176" s="67"/>
      <c r="S176" s="67"/>
      <c r="T176" s="68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20" t="s">
        <v>143</v>
      </c>
      <c r="AU176" s="20" t="s">
        <v>83</v>
      </c>
    </row>
    <row r="177" spans="1:65" s="2" customFormat="1" ht="24.2" customHeight="1">
      <c r="A177" s="37"/>
      <c r="B177" s="38"/>
      <c r="C177" s="240" t="s">
        <v>598</v>
      </c>
      <c r="D177" s="240" t="s">
        <v>234</v>
      </c>
      <c r="E177" s="241" t="s">
        <v>1270</v>
      </c>
      <c r="F177" s="242" t="s">
        <v>1271</v>
      </c>
      <c r="G177" s="243" t="s">
        <v>299</v>
      </c>
      <c r="H177" s="244">
        <v>1</v>
      </c>
      <c r="I177" s="245"/>
      <c r="J177" s="246">
        <f>ROUND(I177*H177,2)</f>
        <v>0</v>
      </c>
      <c r="K177" s="242" t="s">
        <v>28</v>
      </c>
      <c r="L177" s="247"/>
      <c r="M177" s="248" t="s">
        <v>28</v>
      </c>
      <c r="N177" s="249" t="s">
        <v>44</v>
      </c>
      <c r="O177" s="67"/>
      <c r="P177" s="185">
        <f>O177*H177</f>
        <v>0</v>
      </c>
      <c r="Q177" s="185">
        <v>0</v>
      </c>
      <c r="R177" s="185">
        <f>Q177*H177</f>
        <v>0</v>
      </c>
      <c r="S177" s="185">
        <v>0</v>
      </c>
      <c r="T177" s="186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7" t="s">
        <v>1048</v>
      </c>
      <c r="AT177" s="187" t="s">
        <v>234</v>
      </c>
      <c r="AU177" s="187" t="s">
        <v>83</v>
      </c>
      <c r="AY177" s="20" t="s">
        <v>134</v>
      </c>
      <c r="BE177" s="188">
        <f>IF(N177="základní",J177,0)</f>
        <v>0</v>
      </c>
      <c r="BF177" s="188">
        <f>IF(N177="snížená",J177,0)</f>
        <v>0</v>
      </c>
      <c r="BG177" s="188">
        <f>IF(N177="zákl. přenesená",J177,0)</f>
        <v>0</v>
      </c>
      <c r="BH177" s="188">
        <f>IF(N177="sníž. přenesená",J177,0)</f>
        <v>0</v>
      </c>
      <c r="BI177" s="188">
        <f>IF(N177="nulová",J177,0)</f>
        <v>0</v>
      </c>
      <c r="BJ177" s="20" t="s">
        <v>81</v>
      </c>
      <c r="BK177" s="188">
        <f>ROUND(I177*H177,2)</f>
        <v>0</v>
      </c>
      <c r="BL177" s="20" t="s">
        <v>534</v>
      </c>
      <c r="BM177" s="187" t="s">
        <v>604</v>
      </c>
    </row>
    <row r="178" spans="1:65" s="2" customFormat="1" ht="11.25">
      <c r="A178" s="37"/>
      <c r="B178" s="38"/>
      <c r="C178" s="39"/>
      <c r="D178" s="189" t="s">
        <v>143</v>
      </c>
      <c r="E178" s="39"/>
      <c r="F178" s="190" t="s">
        <v>1271</v>
      </c>
      <c r="G178" s="39"/>
      <c r="H178" s="39"/>
      <c r="I178" s="191"/>
      <c r="J178" s="39"/>
      <c r="K178" s="39"/>
      <c r="L178" s="42"/>
      <c r="M178" s="192"/>
      <c r="N178" s="193"/>
      <c r="O178" s="67"/>
      <c r="P178" s="67"/>
      <c r="Q178" s="67"/>
      <c r="R178" s="67"/>
      <c r="S178" s="67"/>
      <c r="T178" s="68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20" t="s">
        <v>143</v>
      </c>
      <c r="AU178" s="20" t="s">
        <v>83</v>
      </c>
    </row>
    <row r="179" spans="1:65" s="2" customFormat="1" ht="16.5" customHeight="1">
      <c r="A179" s="37"/>
      <c r="B179" s="38"/>
      <c r="C179" s="176" t="s">
        <v>564</v>
      </c>
      <c r="D179" s="176" t="s">
        <v>136</v>
      </c>
      <c r="E179" s="177" t="s">
        <v>1272</v>
      </c>
      <c r="F179" s="178" t="s">
        <v>1273</v>
      </c>
      <c r="G179" s="179" t="s">
        <v>299</v>
      </c>
      <c r="H179" s="180">
        <v>1</v>
      </c>
      <c r="I179" s="181"/>
      <c r="J179" s="182">
        <f>ROUND(I179*H179,2)</f>
        <v>0</v>
      </c>
      <c r="K179" s="178" t="s">
        <v>28</v>
      </c>
      <c r="L179" s="42"/>
      <c r="M179" s="183" t="s">
        <v>28</v>
      </c>
      <c r="N179" s="184" t="s">
        <v>44</v>
      </c>
      <c r="O179" s="67"/>
      <c r="P179" s="185">
        <f>O179*H179</f>
        <v>0</v>
      </c>
      <c r="Q179" s="185">
        <v>0</v>
      </c>
      <c r="R179" s="185">
        <f>Q179*H179</f>
        <v>0</v>
      </c>
      <c r="S179" s="185">
        <v>0</v>
      </c>
      <c r="T179" s="186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7" t="s">
        <v>534</v>
      </c>
      <c r="AT179" s="187" t="s">
        <v>136</v>
      </c>
      <c r="AU179" s="187" t="s">
        <v>83</v>
      </c>
      <c r="AY179" s="20" t="s">
        <v>134</v>
      </c>
      <c r="BE179" s="188">
        <f>IF(N179="základní",J179,0)</f>
        <v>0</v>
      </c>
      <c r="BF179" s="188">
        <f>IF(N179="snížená",J179,0)</f>
        <v>0</v>
      </c>
      <c r="BG179" s="188">
        <f>IF(N179="zákl. přenesená",J179,0)</f>
        <v>0</v>
      </c>
      <c r="BH179" s="188">
        <f>IF(N179="sníž. přenesená",J179,0)</f>
        <v>0</v>
      </c>
      <c r="BI179" s="188">
        <f>IF(N179="nulová",J179,0)</f>
        <v>0</v>
      </c>
      <c r="BJ179" s="20" t="s">
        <v>81</v>
      </c>
      <c r="BK179" s="188">
        <f>ROUND(I179*H179,2)</f>
        <v>0</v>
      </c>
      <c r="BL179" s="20" t="s">
        <v>534</v>
      </c>
      <c r="BM179" s="187" t="s">
        <v>613</v>
      </c>
    </row>
    <row r="180" spans="1:65" s="2" customFormat="1" ht="11.25">
      <c r="A180" s="37"/>
      <c r="B180" s="38"/>
      <c r="C180" s="39"/>
      <c r="D180" s="189" t="s">
        <v>143</v>
      </c>
      <c r="E180" s="39"/>
      <c r="F180" s="190" t="s">
        <v>1273</v>
      </c>
      <c r="G180" s="39"/>
      <c r="H180" s="39"/>
      <c r="I180" s="191"/>
      <c r="J180" s="39"/>
      <c r="K180" s="39"/>
      <c r="L180" s="42"/>
      <c r="M180" s="192"/>
      <c r="N180" s="193"/>
      <c r="O180" s="67"/>
      <c r="P180" s="67"/>
      <c r="Q180" s="67"/>
      <c r="R180" s="67"/>
      <c r="S180" s="67"/>
      <c r="T180" s="68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20" t="s">
        <v>143</v>
      </c>
      <c r="AU180" s="20" t="s">
        <v>83</v>
      </c>
    </row>
    <row r="181" spans="1:65" s="2" customFormat="1" ht="16.5" customHeight="1">
      <c r="A181" s="37"/>
      <c r="B181" s="38"/>
      <c r="C181" s="240" t="s">
        <v>604</v>
      </c>
      <c r="D181" s="240" t="s">
        <v>234</v>
      </c>
      <c r="E181" s="241" t="s">
        <v>1274</v>
      </c>
      <c r="F181" s="242" t="s">
        <v>1275</v>
      </c>
      <c r="G181" s="243" t="s">
        <v>299</v>
      </c>
      <c r="H181" s="244">
        <v>1</v>
      </c>
      <c r="I181" s="245"/>
      <c r="J181" s="246">
        <f>ROUND(I181*H181,2)</f>
        <v>0</v>
      </c>
      <c r="K181" s="242" t="s">
        <v>28</v>
      </c>
      <c r="L181" s="247"/>
      <c r="M181" s="248" t="s">
        <v>28</v>
      </c>
      <c r="N181" s="249" t="s">
        <v>44</v>
      </c>
      <c r="O181" s="67"/>
      <c r="P181" s="185">
        <f>O181*H181</f>
        <v>0</v>
      </c>
      <c r="Q181" s="185">
        <v>0</v>
      </c>
      <c r="R181" s="185">
        <f>Q181*H181</f>
        <v>0</v>
      </c>
      <c r="S181" s="185">
        <v>0</v>
      </c>
      <c r="T181" s="186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7" t="s">
        <v>1048</v>
      </c>
      <c r="AT181" s="187" t="s">
        <v>234</v>
      </c>
      <c r="AU181" s="187" t="s">
        <v>83</v>
      </c>
      <c r="AY181" s="20" t="s">
        <v>134</v>
      </c>
      <c r="BE181" s="188">
        <f>IF(N181="základní",J181,0)</f>
        <v>0</v>
      </c>
      <c r="BF181" s="188">
        <f>IF(N181="snížená",J181,0)</f>
        <v>0</v>
      </c>
      <c r="BG181" s="188">
        <f>IF(N181="zákl. přenesená",J181,0)</f>
        <v>0</v>
      </c>
      <c r="BH181" s="188">
        <f>IF(N181="sníž. přenesená",J181,0)</f>
        <v>0</v>
      </c>
      <c r="BI181" s="188">
        <f>IF(N181="nulová",J181,0)</f>
        <v>0</v>
      </c>
      <c r="BJ181" s="20" t="s">
        <v>81</v>
      </c>
      <c r="BK181" s="188">
        <f>ROUND(I181*H181,2)</f>
        <v>0</v>
      </c>
      <c r="BL181" s="20" t="s">
        <v>534</v>
      </c>
      <c r="BM181" s="187" t="s">
        <v>622</v>
      </c>
    </row>
    <row r="182" spans="1:65" s="2" customFormat="1" ht="11.25">
      <c r="A182" s="37"/>
      <c r="B182" s="38"/>
      <c r="C182" s="39"/>
      <c r="D182" s="189" t="s">
        <v>143</v>
      </c>
      <c r="E182" s="39"/>
      <c r="F182" s="190" t="s">
        <v>1275</v>
      </c>
      <c r="G182" s="39"/>
      <c r="H182" s="39"/>
      <c r="I182" s="191"/>
      <c r="J182" s="39"/>
      <c r="K182" s="39"/>
      <c r="L182" s="42"/>
      <c r="M182" s="192"/>
      <c r="N182" s="193"/>
      <c r="O182" s="67"/>
      <c r="P182" s="67"/>
      <c r="Q182" s="67"/>
      <c r="R182" s="67"/>
      <c r="S182" s="67"/>
      <c r="T182" s="68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20" t="s">
        <v>143</v>
      </c>
      <c r="AU182" s="20" t="s">
        <v>83</v>
      </c>
    </row>
    <row r="183" spans="1:65" s="2" customFormat="1" ht="24.2" customHeight="1">
      <c r="A183" s="37"/>
      <c r="B183" s="38"/>
      <c r="C183" s="176" t="s">
        <v>571</v>
      </c>
      <c r="D183" s="176" t="s">
        <v>136</v>
      </c>
      <c r="E183" s="177" t="s">
        <v>1276</v>
      </c>
      <c r="F183" s="178" t="s">
        <v>1277</v>
      </c>
      <c r="G183" s="179" t="s">
        <v>299</v>
      </c>
      <c r="H183" s="180">
        <v>1</v>
      </c>
      <c r="I183" s="181"/>
      <c r="J183" s="182">
        <f>ROUND(I183*H183,2)</f>
        <v>0</v>
      </c>
      <c r="K183" s="178" t="s">
        <v>28</v>
      </c>
      <c r="L183" s="42"/>
      <c r="M183" s="183" t="s">
        <v>28</v>
      </c>
      <c r="N183" s="184" t="s">
        <v>44</v>
      </c>
      <c r="O183" s="67"/>
      <c r="P183" s="185">
        <f>O183*H183</f>
        <v>0</v>
      </c>
      <c r="Q183" s="185">
        <v>0</v>
      </c>
      <c r="R183" s="185">
        <f>Q183*H183</f>
        <v>0</v>
      </c>
      <c r="S183" s="185">
        <v>0</v>
      </c>
      <c r="T183" s="186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7" t="s">
        <v>534</v>
      </c>
      <c r="AT183" s="187" t="s">
        <v>136</v>
      </c>
      <c r="AU183" s="187" t="s">
        <v>83</v>
      </c>
      <c r="AY183" s="20" t="s">
        <v>134</v>
      </c>
      <c r="BE183" s="188">
        <f>IF(N183="základní",J183,0)</f>
        <v>0</v>
      </c>
      <c r="BF183" s="188">
        <f>IF(N183="snížená",J183,0)</f>
        <v>0</v>
      </c>
      <c r="BG183" s="188">
        <f>IF(N183="zákl. přenesená",J183,0)</f>
        <v>0</v>
      </c>
      <c r="BH183" s="188">
        <f>IF(N183="sníž. přenesená",J183,0)</f>
        <v>0</v>
      </c>
      <c r="BI183" s="188">
        <f>IF(N183="nulová",J183,0)</f>
        <v>0</v>
      </c>
      <c r="BJ183" s="20" t="s">
        <v>81</v>
      </c>
      <c r="BK183" s="188">
        <f>ROUND(I183*H183,2)</f>
        <v>0</v>
      </c>
      <c r="BL183" s="20" t="s">
        <v>534</v>
      </c>
      <c r="BM183" s="187" t="s">
        <v>632</v>
      </c>
    </row>
    <row r="184" spans="1:65" s="2" customFormat="1" ht="11.25">
      <c r="A184" s="37"/>
      <c r="B184" s="38"/>
      <c r="C184" s="39"/>
      <c r="D184" s="189" t="s">
        <v>143</v>
      </c>
      <c r="E184" s="39"/>
      <c r="F184" s="190" t="s">
        <v>1277</v>
      </c>
      <c r="G184" s="39"/>
      <c r="H184" s="39"/>
      <c r="I184" s="191"/>
      <c r="J184" s="39"/>
      <c r="K184" s="39"/>
      <c r="L184" s="42"/>
      <c r="M184" s="192"/>
      <c r="N184" s="193"/>
      <c r="O184" s="67"/>
      <c r="P184" s="67"/>
      <c r="Q184" s="67"/>
      <c r="R184" s="67"/>
      <c r="S184" s="67"/>
      <c r="T184" s="68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20" t="s">
        <v>143</v>
      </c>
      <c r="AU184" s="20" t="s">
        <v>83</v>
      </c>
    </row>
    <row r="185" spans="1:65" s="12" customFormat="1" ht="22.9" customHeight="1">
      <c r="B185" s="160"/>
      <c r="C185" s="161"/>
      <c r="D185" s="162" t="s">
        <v>72</v>
      </c>
      <c r="E185" s="174" t="s">
        <v>1051</v>
      </c>
      <c r="F185" s="174" t="s">
        <v>1052</v>
      </c>
      <c r="G185" s="161"/>
      <c r="H185" s="161"/>
      <c r="I185" s="164"/>
      <c r="J185" s="175">
        <f>BK185</f>
        <v>0</v>
      </c>
      <c r="K185" s="161"/>
      <c r="L185" s="166"/>
      <c r="M185" s="167"/>
      <c r="N185" s="168"/>
      <c r="O185" s="168"/>
      <c r="P185" s="169">
        <f>SUM(P186:P219)</f>
        <v>0</v>
      </c>
      <c r="Q185" s="168"/>
      <c r="R185" s="169">
        <f>SUM(R186:R219)</f>
        <v>0</v>
      </c>
      <c r="S185" s="168"/>
      <c r="T185" s="170">
        <f>SUM(T186:T219)</f>
        <v>0</v>
      </c>
      <c r="AR185" s="171" t="s">
        <v>161</v>
      </c>
      <c r="AT185" s="172" t="s">
        <v>72</v>
      </c>
      <c r="AU185" s="172" t="s">
        <v>81</v>
      </c>
      <c r="AY185" s="171" t="s">
        <v>134</v>
      </c>
      <c r="BK185" s="173">
        <f>SUM(BK186:BK219)</f>
        <v>0</v>
      </c>
    </row>
    <row r="186" spans="1:65" s="2" customFormat="1" ht="24.2" customHeight="1">
      <c r="A186" s="37"/>
      <c r="B186" s="38"/>
      <c r="C186" s="176" t="s">
        <v>364</v>
      </c>
      <c r="D186" s="176" t="s">
        <v>136</v>
      </c>
      <c r="E186" s="177" t="s">
        <v>1278</v>
      </c>
      <c r="F186" s="178" t="s">
        <v>1279</v>
      </c>
      <c r="G186" s="179" t="s">
        <v>139</v>
      </c>
      <c r="H186" s="180">
        <v>4.625</v>
      </c>
      <c r="I186" s="181"/>
      <c r="J186" s="182">
        <f>ROUND(I186*H186,2)</f>
        <v>0</v>
      </c>
      <c r="K186" s="178" t="s">
        <v>28</v>
      </c>
      <c r="L186" s="42"/>
      <c r="M186" s="183" t="s">
        <v>28</v>
      </c>
      <c r="N186" s="184" t="s">
        <v>44</v>
      </c>
      <c r="O186" s="67"/>
      <c r="P186" s="185">
        <f>O186*H186</f>
        <v>0</v>
      </c>
      <c r="Q186" s="185">
        <v>0</v>
      </c>
      <c r="R186" s="185">
        <f>Q186*H186</f>
        <v>0</v>
      </c>
      <c r="S186" s="185">
        <v>0</v>
      </c>
      <c r="T186" s="186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7" t="s">
        <v>534</v>
      </c>
      <c r="AT186" s="187" t="s">
        <v>136</v>
      </c>
      <c r="AU186" s="187" t="s">
        <v>83</v>
      </c>
      <c r="AY186" s="20" t="s">
        <v>134</v>
      </c>
      <c r="BE186" s="188">
        <f>IF(N186="základní",J186,0)</f>
        <v>0</v>
      </c>
      <c r="BF186" s="188">
        <f>IF(N186="snížená",J186,0)</f>
        <v>0</v>
      </c>
      <c r="BG186" s="188">
        <f>IF(N186="zákl. přenesená",J186,0)</f>
        <v>0</v>
      </c>
      <c r="BH186" s="188">
        <f>IF(N186="sníž. přenesená",J186,0)</f>
        <v>0</v>
      </c>
      <c r="BI186" s="188">
        <f>IF(N186="nulová",J186,0)</f>
        <v>0</v>
      </c>
      <c r="BJ186" s="20" t="s">
        <v>81</v>
      </c>
      <c r="BK186" s="188">
        <f>ROUND(I186*H186,2)</f>
        <v>0</v>
      </c>
      <c r="BL186" s="20" t="s">
        <v>534</v>
      </c>
      <c r="BM186" s="187" t="s">
        <v>642</v>
      </c>
    </row>
    <row r="187" spans="1:65" s="2" customFormat="1" ht="29.25">
      <c r="A187" s="37"/>
      <c r="B187" s="38"/>
      <c r="C187" s="39"/>
      <c r="D187" s="189" t="s">
        <v>143</v>
      </c>
      <c r="E187" s="39"/>
      <c r="F187" s="190" t="s">
        <v>1280</v>
      </c>
      <c r="G187" s="39"/>
      <c r="H187" s="39"/>
      <c r="I187" s="191"/>
      <c r="J187" s="39"/>
      <c r="K187" s="39"/>
      <c r="L187" s="42"/>
      <c r="M187" s="192"/>
      <c r="N187" s="193"/>
      <c r="O187" s="67"/>
      <c r="P187" s="67"/>
      <c r="Q187" s="67"/>
      <c r="R187" s="67"/>
      <c r="S187" s="67"/>
      <c r="T187" s="68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20" t="s">
        <v>143</v>
      </c>
      <c r="AU187" s="20" t="s">
        <v>83</v>
      </c>
    </row>
    <row r="188" spans="1:65" s="2" customFormat="1" ht="24.2" customHeight="1">
      <c r="A188" s="37"/>
      <c r="B188" s="38"/>
      <c r="C188" s="176" t="s">
        <v>371</v>
      </c>
      <c r="D188" s="176" t="s">
        <v>136</v>
      </c>
      <c r="E188" s="177" t="s">
        <v>1281</v>
      </c>
      <c r="F188" s="178" t="s">
        <v>1282</v>
      </c>
      <c r="G188" s="179" t="s">
        <v>303</v>
      </c>
      <c r="H188" s="180">
        <v>270</v>
      </c>
      <c r="I188" s="181"/>
      <c r="J188" s="182">
        <f>ROUND(I188*H188,2)</f>
        <v>0</v>
      </c>
      <c r="K188" s="178" t="s">
        <v>28</v>
      </c>
      <c r="L188" s="42"/>
      <c r="M188" s="183" t="s">
        <v>28</v>
      </c>
      <c r="N188" s="184" t="s">
        <v>44</v>
      </c>
      <c r="O188" s="67"/>
      <c r="P188" s="185">
        <f>O188*H188</f>
        <v>0</v>
      </c>
      <c r="Q188" s="185">
        <v>0</v>
      </c>
      <c r="R188" s="185">
        <f>Q188*H188</f>
        <v>0</v>
      </c>
      <c r="S188" s="185">
        <v>0</v>
      </c>
      <c r="T188" s="186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7" t="s">
        <v>534</v>
      </c>
      <c r="AT188" s="187" t="s">
        <v>136</v>
      </c>
      <c r="AU188" s="187" t="s">
        <v>83</v>
      </c>
      <c r="AY188" s="20" t="s">
        <v>134</v>
      </c>
      <c r="BE188" s="188">
        <f>IF(N188="základní",J188,0)</f>
        <v>0</v>
      </c>
      <c r="BF188" s="188">
        <f>IF(N188="snížená",J188,0)</f>
        <v>0</v>
      </c>
      <c r="BG188" s="188">
        <f>IF(N188="zákl. přenesená",J188,0)</f>
        <v>0</v>
      </c>
      <c r="BH188" s="188">
        <f>IF(N188="sníž. přenesená",J188,0)</f>
        <v>0</v>
      </c>
      <c r="BI188" s="188">
        <f>IF(N188="nulová",J188,0)</f>
        <v>0</v>
      </c>
      <c r="BJ188" s="20" t="s">
        <v>81</v>
      </c>
      <c r="BK188" s="188">
        <f>ROUND(I188*H188,2)</f>
        <v>0</v>
      </c>
      <c r="BL188" s="20" t="s">
        <v>534</v>
      </c>
      <c r="BM188" s="187" t="s">
        <v>651</v>
      </c>
    </row>
    <row r="189" spans="1:65" s="2" customFormat="1" ht="39">
      <c r="A189" s="37"/>
      <c r="B189" s="38"/>
      <c r="C189" s="39"/>
      <c r="D189" s="189" t="s">
        <v>143</v>
      </c>
      <c r="E189" s="39"/>
      <c r="F189" s="190" t="s">
        <v>1283</v>
      </c>
      <c r="G189" s="39"/>
      <c r="H189" s="39"/>
      <c r="I189" s="191"/>
      <c r="J189" s="39"/>
      <c r="K189" s="39"/>
      <c r="L189" s="42"/>
      <c r="M189" s="192"/>
      <c r="N189" s="193"/>
      <c r="O189" s="67"/>
      <c r="P189" s="67"/>
      <c r="Q189" s="67"/>
      <c r="R189" s="67"/>
      <c r="S189" s="67"/>
      <c r="T189" s="68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20" t="s">
        <v>143</v>
      </c>
      <c r="AU189" s="20" t="s">
        <v>83</v>
      </c>
    </row>
    <row r="190" spans="1:65" s="2" customFormat="1" ht="24.2" customHeight="1">
      <c r="A190" s="37"/>
      <c r="B190" s="38"/>
      <c r="C190" s="176" t="s">
        <v>377</v>
      </c>
      <c r="D190" s="176" t="s">
        <v>136</v>
      </c>
      <c r="E190" s="177" t="s">
        <v>1284</v>
      </c>
      <c r="F190" s="178" t="s">
        <v>1285</v>
      </c>
      <c r="G190" s="179" t="s">
        <v>303</v>
      </c>
      <c r="H190" s="180">
        <v>108</v>
      </c>
      <c r="I190" s="181"/>
      <c r="J190" s="182">
        <f>ROUND(I190*H190,2)</f>
        <v>0</v>
      </c>
      <c r="K190" s="178" t="s">
        <v>28</v>
      </c>
      <c r="L190" s="42"/>
      <c r="M190" s="183" t="s">
        <v>28</v>
      </c>
      <c r="N190" s="184" t="s">
        <v>44</v>
      </c>
      <c r="O190" s="67"/>
      <c r="P190" s="185">
        <f>O190*H190</f>
        <v>0</v>
      </c>
      <c r="Q190" s="185">
        <v>0</v>
      </c>
      <c r="R190" s="185">
        <f>Q190*H190</f>
        <v>0</v>
      </c>
      <c r="S190" s="185">
        <v>0</v>
      </c>
      <c r="T190" s="186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7" t="s">
        <v>534</v>
      </c>
      <c r="AT190" s="187" t="s">
        <v>136</v>
      </c>
      <c r="AU190" s="187" t="s">
        <v>83</v>
      </c>
      <c r="AY190" s="20" t="s">
        <v>134</v>
      </c>
      <c r="BE190" s="188">
        <f>IF(N190="základní",J190,0)</f>
        <v>0</v>
      </c>
      <c r="BF190" s="188">
        <f>IF(N190="snížená",J190,0)</f>
        <v>0</v>
      </c>
      <c r="BG190" s="188">
        <f>IF(N190="zákl. přenesená",J190,0)</f>
        <v>0</v>
      </c>
      <c r="BH190" s="188">
        <f>IF(N190="sníž. přenesená",J190,0)</f>
        <v>0</v>
      </c>
      <c r="BI190" s="188">
        <f>IF(N190="nulová",J190,0)</f>
        <v>0</v>
      </c>
      <c r="BJ190" s="20" t="s">
        <v>81</v>
      </c>
      <c r="BK190" s="188">
        <f>ROUND(I190*H190,2)</f>
        <v>0</v>
      </c>
      <c r="BL190" s="20" t="s">
        <v>534</v>
      </c>
      <c r="BM190" s="187" t="s">
        <v>659</v>
      </c>
    </row>
    <row r="191" spans="1:65" s="2" customFormat="1" ht="39">
      <c r="A191" s="37"/>
      <c r="B191" s="38"/>
      <c r="C191" s="39"/>
      <c r="D191" s="189" t="s">
        <v>143</v>
      </c>
      <c r="E191" s="39"/>
      <c r="F191" s="190" t="s">
        <v>1286</v>
      </c>
      <c r="G191" s="39"/>
      <c r="H191" s="39"/>
      <c r="I191" s="191"/>
      <c r="J191" s="39"/>
      <c r="K191" s="39"/>
      <c r="L191" s="42"/>
      <c r="M191" s="192"/>
      <c r="N191" s="193"/>
      <c r="O191" s="67"/>
      <c r="P191" s="67"/>
      <c r="Q191" s="67"/>
      <c r="R191" s="67"/>
      <c r="S191" s="67"/>
      <c r="T191" s="68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20" t="s">
        <v>143</v>
      </c>
      <c r="AU191" s="20" t="s">
        <v>83</v>
      </c>
    </row>
    <row r="192" spans="1:65" s="2" customFormat="1" ht="24.2" customHeight="1">
      <c r="A192" s="37"/>
      <c r="B192" s="38"/>
      <c r="C192" s="176" t="s">
        <v>384</v>
      </c>
      <c r="D192" s="176" t="s">
        <v>136</v>
      </c>
      <c r="E192" s="177" t="s">
        <v>1287</v>
      </c>
      <c r="F192" s="178" t="s">
        <v>1288</v>
      </c>
      <c r="G192" s="179" t="s">
        <v>139</v>
      </c>
      <c r="H192" s="180">
        <v>0.125</v>
      </c>
      <c r="I192" s="181"/>
      <c r="J192" s="182">
        <f>ROUND(I192*H192,2)</f>
        <v>0</v>
      </c>
      <c r="K192" s="178" t="s">
        <v>28</v>
      </c>
      <c r="L192" s="42"/>
      <c r="M192" s="183" t="s">
        <v>28</v>
      </c>
      <c r="N192" s="184" t="s">
        <v>44</v>
      </c>
      <c r="O192" s="67"/>
      <c r="P192" s="185">
        <f>O192*H192</f>
        <v>0</v>
      </c>
      <c r="Q192" s="185">
        <v>0</v>
      </c>
      <c r="R192" s="185">
        <f>Q192*H192</f>
        <v>0</v>
      </c>
      <c r="S192" s="185">
        <v>0</v>
      </c>
      <c r="T192" s="186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87" t="s">
        <v>534</v>
      </c>
      <c r="AT192" s="187" t="s">
        <v>136</v>
      </c>
      <c r="AU192" s="187" t="s">
        <v>83</v>
      </c>
      <c r="AY192" s="20" t="s">
        <v>134</v>
      </c>
      <c r="BE192" s="188">
        <f>IF(N192="základní",J192,0)</f>
        <v>0</v>
      </c>
      <c r="BF192" s="188">
        <f>IF(N192="snížená",J192,0)</f>
        <v>0</v>
      </c>
      <c r="BG192" s="188">
        <f>IF(N192="zákl. přenesená",J192,0)</f>
        <v>0</v>
      </c>
      <c r="BH192" s="188">
        <f>IF(N192="sníž. přenesená",J192,0)</f>
        <v>0</v>
      </c>
      <c r="BI192" s="188">
        <f>IF(N192="nulová",J192,0)</f>
        <v>0</v>
      </c>
      <c r="BJ192" s="20" t="s">
        <v>81</v>
      </c>
      <c r="BK192" s="188">
        <f>ROUND(I192*H192,2)</f>
        <v>0</v>
      </c>
      <c r="BL192" s="20" t="s">
        <v>534</v>
      </c>
      <c r="BM192" s="187" t="s">
        <v>666</v>
      </c>
    </row>
    <row r="193" spans="1:65" s="2" customFormat="1" ht="29.25">
      <c r="A193" s="37"/>
      <c r="B193" s="38"/>
      <c r="C193" s="39"/>
      <c r="D193" s="189" t="s">
        <v>143</v>
      </c>
      <c r="E193" s="39"/>
      <c r="F193" s="190" t="s">
        <v>1289</v>
      </c>
      <c r="G193" s="39"/>
      <c r="H193" s="39"/>
      <c r="I193" s="191"/>
      <c r="J193" s="39"/>
      <c r="K193" s="39"/>
      <c r="L193" s="42"/>
      <c r="M193" s="192"/>
      <c r="N193" s="193"/>
      <c r="O193" s="67"/>
      <c r="P193" s="67"/>
      <c r="Q193" s="67"/>
      <c r="R193" s="67"/>
      <c r="S193" s="67"/>
      <c r="T193" s="68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20" t="s">
        <v>143</v>
      </c>
      <c r="AU193" s="20" t="s">
        <v>83</v>
      </c>
    </row>
    <row r="194" spans="1:65" s="2" customFormat="1" ht="24.2" customHeight="1">
      <c r="A194" s="37"/>
      <c r="B194" s="38"/>
      <c r="C194" s="176" t="s">
        <v>391</v>
      </c>
      <c r="D194" s="176" t="s">
        <v>136</v>
      </c>
      <c r="E194" s="177" t="s">
        <v>1290</v>
      </c>
      <c r="F194" s="178" t="s">
        <v>1291</v>
      </c>
      <c r="G194" s="179" t="s">
        <v>303</v>
      </c>
      <c r="H194" s="180">
        <v>270</v>
      </c>
      <c r="I194" s="181"/>
      <c r="J194" s="182">
        <f>ROUND(I194*H194,2)</f>
        <v>0</v>
      </c>
      <c r="K194" s="178" t="s">
        <v>28</v>
      </c>
      <c r="L194" s="42"/>
      <c r="M194" s="183" t="s">
        <v>28</v>
      </c>
      <c r="N194" s="184" t="s">
        <v>44</v>
      </c>
      <c r="O194" s="67"/>
      <c r="P194" s="185">
        <f>O194*H194</f>
        <v>0</v>
      </c>
      <c r="Q194" s="185">
        <v>0</v>
      </c>
      <c r="R194" s="185">
        <f>Q194*H194</f>
        <v>0</v>
      </c>
      <c r="S194" s="185">
        <v>0</v>
      </c>
      <c r="T194" s="186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7" t="s">
        <v>534</v>
      </c>
      <c r="AT194" s="187" t="s">
        <v>136</v>
      </c>
      <c r="AU194" s="187" t="s">
        <v>83</v>
      </c>
      <c r="AY194" s="20" t="s">
        <v>134</v>
      </c>
      <c r="BE194" s="188">
        <f>IF(N194="základní",J194,0)</f>
        <v>0</v>
      </c>
      <c r="BF194" s="188">
        <f>IF(N194="snížená",J194,0)</f>
        <v>0</v>
      </c>
      <c r="BG194" s="188">
        <f>IF(N194="zákl. přenesená",J194,0)</f>
        <v>0</v>
      </c>
      <c r="BH194" s="188">
        <f>IF(N194="sníž. přenesená",J194,0)</f>
        <v>0</v>
      </c>
      <c r="BI194" s="188">
        <f>IF(N194="nulová",J194,0)</f>
        <v>0</v>
      </c>
      <c r="BJ194" s="20" t="s">
        <v>81</v>
      </c>
      <c r="BK194" s="188">
        <f>ROUND(I194*H194,2)</f>
        <v>0</v>
      </c>
      <c r="BL194" s="20" t="s">
        <v>534</v>
      </c>
      <c r="BM194" s="187" t="s">
        <v>676</v>
      </c>
    </row>
    <row r="195" spans="1:65" s="2" customFormat="1" ht="39">
      <c r="A195" s="37"/>
      <c r="B195" s="38"/>
      <c r="C195" s="39"/>
      <c r="D195" s="189" t="s">
        <v>143</v>
      </c>
      <c r="E195" s="39"/>
      <c r="F195" s="190" t="s">
        <v>1292</v>
      </c>
      <c r="G195" s="39"/>
      <c r="H195" s="39"/>
      <c r="I195" s="191"/>
      <c r="J195" s="39"/>
      <c r="K195" s="39"/>
      <c r="L195" s="42"/>
      <c r="M195" s="192"/>
      <c r="N195" s="193"/>
      <c r="O195" s="67"/>
      <c r="P195" s="67"/>
      <c r="Q195" s="67"/>
      <c r="R195" s="67"/>
      <c r="S195" s="67"/>
      <c r="T195" s="68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20" t="s">
        <v>143</v>
      </c>
      <c r="AU195" s="20" t="s">
        <v>83</v>
      </c>
    </row>
    <row r="196" spans="1:65" s="2" customFormat="1" ht="24.2" customHeight="1">
      <c r="A196" s="37"/>
      <c r="B196" s="38"/>
      <c r="C196" s="176" t="s">
        <v>398</v>
      </c>
      <c r="D196" s="176" t="s">
        <v>136</v>
      </c>
      <c r="E196" s="177" t="s">
        <v>1293</v>
      </c>
      <c r="F196" s="178" t="s">
        <v>1294</v>
      </c>
      <c r="G196" s="179" t="s">
        <v>303</v>
      </c>
      <c r="H196" s="180">
        <v>108</v>
      </c>
      <c r="I196" s="181"/>
      <c r="J196" s="182">
        <f>ROUND(I196*H196,2)</f>
        <v>0</v>
      </c>
      <c r="K196" s="178" t="s">
        <v>28</v>
      </c>
      <c r="L196" s="42"/>
      <c r="M196" s="183" t="s">
        <v>28</v>
      </c>
      <c r="N196" s="184" t="s">
        <v>44</v>
      </c>
      <c r="O196" s="67"/>
      <c r="P196" s="185">
        <f>O196*H196</f>
        <v>0</v>
      </c>
      <c r="Q196" s="185">
        <v>0</v>
      </c>
      <c r="R196" s="185">
        <f>Q196*H196</f>
        <v>0</v>
      </c>
      <c r="S196" s="185">
        <v>0</v>
      </c>
      <c r="T196" s="186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7" t="s">
        <v>534</v>
      </c>
      <c r="AT196" s="187" t="s">
        <v>136</v>
      </c>
      <c r="AU196" s="187" t="s">
        <v>83</v>
      </c>
      <c r="AY196" s="20" t="s">
        <v>134</v>
      </c>
      <c r="BE196" s="188">
        <f>IF(N196="základní",J196,0)</f>
        <v>0</v>
      </c>
      <c r="BF196" s="188">
        <f>IF(N196="snížená",J196,0)</f>
        <v>0</v>
      </c>
      <c r="BG196" s="188">
        <f>IF(N196="zákl. přenesená",J196,0)</f>
        <v>0</v>
      </c>
      <c r="BH196" s="188">
        <f>IF(N196="sníž. přenesená",J196,0)</f>
        <v>0</v>
      </c>
      <c r="BI196" s="188">
        <f>IF(N196="nulová",J196,0)</f>
        <v>0</v>
      </c>
      <c r="BJ196" s="20" t="s">
        <v>81</v>
      </c>
      <c r="BK196" s="188">
        <f>ROUND(I196*H196,2)</f>
        <v>0</v>
      </c>
      <c r="BL196" s="20" t="s">
        <v>534</v>
      </c>
      <c r="BM196" s="187" t="s">
        <v>688</v>
      </c>
    </row>
    <row r="197" spans="1:65" s="2" customFormat="1" ht="39">
      <c r="A197" s="37"/>
      <c r="B197" s="38"/>
      <c r="C197" s="39"/>
      <c r="D197" s="189" t="s">
        <v>143</v>
      </c>
      <c r="E197" s="39"/>
      <c r="F197" s="190" t="s">
        <v>1295</v>
      </c>
      <c r="G197" s="39"/>
      <c r="H197" s="39"/>
      <c r="I197" s="191"/>
      <c r="J197" s="39"/>
      <c r="K197" s="39"/>
      <c r="L197" s="42"/>
      <c r="M197" s="192"/>
      <c r="N197" s="193"/>
      <c r="O197" s="67"/>
      <c r="P197" s="67"/>
      <c r="Q197" s="67"/>
      <c r="R197" s="67"/>
      <c r="S197" s="67"/>
      <c r="T197" s="68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20" t="s">
        <v>143</v>
      </c>
      <c r="AU197" s="20" t="s">
        <v>83</v>
      </c>
    </row>
    <row r="198" spans="1:65" s="2" customFormat="1" ht="24.2" customHeight="1">
      <c r="A198" s="37"/>
      <c r="B198" s="38"/>
      <c r="C198" s="176" t="s">
        <v>422</v>
      </c>
      <c r="D198" s="176" t="s">
        <v>136</v>
      </c>
      <c r="E198" s="177" t="s">
        <v>1296</v>
      </c>
      <c r="F198" s="178" t="s">
        <v>1297</v>
      </c>
      <c r="G198" s="179" t="s">
        <v>139</v>
      </c>
      <c r="H198" s="180">
        <v>4.3</v>
      </c>
      <c r="I198" s="181"/>
      <c r="J198" s="182">
        <f>ROUND(I198*H198,2)</f>
        <v>0</v>
      </c>
      <c r="K198" s="178" t="s">
        <v>28</v>
      </c>
      <c r="L198" s="42"/>
      <c r="M198" s="183" t="s">
        <v>28</v>
      </c>
      <c r="N198" s="184" t="s">
        <v>44</v>
      </c>
      <c r="O198" s="67"/>
      <c r="P198" s="185">
        <f>O198*H198</f>
        <v>0</v>
      </c>
      <c r="Q198" s="185">
        <v>0</v>
      </c>
      <c r="R198" s="185">
        <f>Q198*H198</f>
        <v>0</v>
      </c>
      <c r="S198" s="185">
        <v>0</v>
      </c>
      <c r="T198" s="186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7" t="s">
        <v>534</v>
      </c>
      <c r="AT198" s="187" t="s">
        <v>136</v>
      </c>
      <c r="AU198" s="187" t="s">
        <v>83</v>
      </c>
      <c r="AY198" s="20" t="s">
        <v>134</v>
      </c>
      <c r="BE198" s="188">
        <f>IF(N198="základní",J198,0)</f>
        <v>0</v>
      </c>
      <c r="BF198" s="188">
        <f>IF(N198="snížená",J198,0)</f>
        <v>0</v>
      </c>
      <c r="BG198" s="188">
        <f>IF(N198="zákl. přenesená",J198,0)</f>
        <v>0</v>
      </c>
      <c r="BH198" s="188">
        <f>IF(N198="sníž. přenesená",J198,0)</f>
        <v>0</v>
      </c>
      <c r="BI198" s="188">
        <f>IF(N198="nulová",J198,0)</f>
        <v>0</v>
      </c>
      <c r="BJ198" s="20" t="s">
        <v>81</v>
      </c>
      <c r="BK198" s="188">
        <f>ROUND(I198*H198,2)</f>
        <v>0</v>
      </c>
      <c r="BL198" s="20" t="s">
        <v>534</v>
      </c>
      <c r="BM198" s="187" t="s">
        <v>699</v>
      </c>
    </row>
    <row r="199" spans="1:65" s="2" customFormat="1" ht="29.25">
      <c r="A199" s="37"/>
      <c r="B199" s="38"/>
      <c r="C199" s="39"/>
      <c r="D199" s="189" t="s">
        <v>143</v>
      </c>
      <c r="E199" s="39"/>
      <c r="F199" s="190" t="s">
        <v>1298</v>
      </c>
      <c r="G199" s="39"/>
      <c r="H199" s="39"/>
      <c r="I199" s="191"/>
      <c r="J199" s="39"/>
      <c r="K199" s="39"/>
      <c r="L199" s="42"/>
      <c r="M199" s="192"/>
      <c r="N199" s="193"/>
      <c r="O199" s="67"/>
      <c r="P199" s="67"/>
      <c r="Q199" s="67"/>
      <c r="R199" s="67"/>
      <c r="S199" s="67"/>
      <c r="T199" s="68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20" t="s">
        <v>143</v>
      </c>
      <c r="AU199" s="20" t="s">
        <v>83</v>
      </c>
    </row>
    <row r="200" spans="1:65" s="2" customFormat="1" ht="16.5" customHeight="1">
      <c r="A200" s="37"/>
      <c r="B200" s="38"/>
      <c r="C200" s="240" t="s">
        <v>429</v>
      </c>
      <c r="D200" s="240" t="s">
        <v>234</v>
      </c>
      <c r="E200" s="241" t="s">
        <v>1299</v>
      </c>
      <c r="F200" s="242" t="s">
        <v>1300</v>
      </c>
      <c r="G200" s="243" t="s">
        <v>139</v>
      </c>
      <c r="H200" s="244">
        <v>4.3</v>
      </c>
      <c r="I200" s="245"/>
      <c r="J200" s="246">
        <f>ROUND(I200*H200,2)</f>
        <v>0</v>
      </c>
      <c r="K200" s="242" t="s">
        <v>28</v>
      </c>
      <c r="L200" s="247"/>
      <c r="M200" s="248" t="s">
        <v>28</v>
      </c>
      <c r="N200" s="249" t="s">
        <v>44</v>
      </c>
      <c r="O200" s="67"/>
      <c r="P200" s="185">
        <f>O200*H200</f>
        <v>0</v>
      </c>
      <c r="Q200" s="185">
        <v>0</v>
      </c>
      <c r="R200" s="185">
        <f>Q200*H200</f>
        <v>0</v>
      </c>
      <c r="S200" s="185">
        <v>0</v>
      </c>
      <c r="T200" s="186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87" t="s">
        <v>1048</v>
      </c>
      <c r="AT200" s="187" t="s">
        <v>234</v>
      </c>
      <c r="AU200" s="187" t="s">
        <v>83</v>
      </c>
      <c r="AY200" s="20" t="s">
        <v>134</v>
      </c>
      <c r="BE200" s="188">
        <f>IF(N200="základní",J200,0)</f>
        <v>0</v>
      </c>
      <c r="BF200" s="188">
        <f>IF(N200="snížená",J200,0)</f>
        <v>0</v>
      </c>
      <c r="BG200" s="188">
        <f>IF(N200="zákl. přenesená",J200,0)</f>
        <v>0</v>
      </c>
      <c r="BH200" s="188">
        <f>IF(N200="sníž. přenesená",J200,0)</f>
        <v>0</v>
      </c>
      <c r="BI200" s="188">
        <f>IF(N200="nulová",J200,0)</f>
        <v>0</v>
      </c>
      <c r="BJ200" s="20" t="s">
        <v>81</v>
      </c>
      <c r="BK200" s="188">
        <f>ROUND(I200*H200,2)</f>
        <v>0</v>
      </c>
      <c r="BL200" s="20" t="s">
        <v>534</v>
      </c>
      <c r="BM200" s="187" t="s">
        <v>708</v>
      </c>
    </row>
    <row r="201" spans="1:65" s="2" customFormat="1" ht="11.25">
      <c r="A201" s="37"/>
      <c r="B201" s="38"/>
      <c r="C201" s="39"/>
      <c r="D201" s="189" t="s">
        <v>143</v>
      </c>
      <c r="E201" s="39"/>
      <c r="F201" s="190" t="s">
        <v>1300</v>
      </c>
      <c r="G201" s="39"/>
      <c r="H201" s="39"/>
      <c r="I201" s="191"/>
      <c r="J201" s="39"/>
      <c r="K201" s="39"/>
      <c r="L201" s="42"/>
      <c r="M201" s="192"/>
      <c r="N201" s="193"/>
      <c r="O201" s="67"/>
      <c r="P201" s="67"/>
      <c r="Q201" s="67"/>
      <c r="R201" s="67"/>
      <c r="S201" s="67"/>
      <c r="T201" s="68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20" t="s">
        <v>143</v>
      </c>
      <c r="AU201" s="20" t="s">
        <v>83</v>
      </c>
    </row>
    <row r="202" spans="1:65" s="2" customFormat="1" ht="24.2" customHeight="1">
      <c r="A202" s="37"/>
      <c r="B202" s="38"/>
      <c r="C202" s="176" t="s">
        <v>436</v>
      </c>
      <c r="D202" s="176" t="s">
        <v>136</v>
      </c>
      <c r="E202" s="177" t="s">
        <v>1301</v>
      </c>
      <c r="F202" s="178" t="s">
        <v>1302</v>
      </c>
      <c r="G202" s="179" t="s">
        <v>303</v>
      </c>
      <c r="H202" s="180">
        <v>480</v>
      </c>
      <c r="I202" s="181"/>
      <c r="J202" s="182">
        <f>ROUND(I202*H202,2)</f>
        <v>0</v>
      </c>
      <c r="K202" s="178" t="s">
        <v>28</v>
      </c>
      <c r="L202" s="42"/>
      <c r="M202" s="183" t="s">
        <v>28</v>
      </c>
      <c r="N202" s="184" t="s">
        <v>44</v>
      </c>
      <c r="O202" s="67"/>
      <c r="P202" s="185">
        <f>O202*H202</f>
        <v>0</v>
      </c>
      <c r="Q202" s="185">
        <v>0</v>
      </c>
      <c r="R202" s="185">
        <f>Q202*H202</f>
        <v>0</v>
      </c>
      <c r="S202" s="185">
        <v>0</v>
      </c>
      <c r="T202" s="186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87" t="s">
        <v>534</v>
      </c>
      <c r="AT202" s="187" t="s">
        <v>136</v>
      </c>
      <c r="AU202" s="187" t="s">
        <v>83</v>
      </c>
      <c r="AY202" s="20" t="s">
        <v>134</v>
      </c>
      <c r="BE202" s="188">
        <f>IF(N202="základní",J202,0)</f>
        <v>0</v>
      </c>
      <c r="BF202" s="188">
        <f>IF(N202="snížená",J202,0)</f>
        <v>0</v>
      </c>
      <c r="BG202" s="188">
        <f>IF(N202="zákl. přenesená",J202,0)</f>
        <v>0</v>
      </c>
      <c r="BH202" s="188">
        <f>IF(N202="sníž. přenesená",J202,0)</f>
        <v>0</v>
      </c>
      <c r="BI202" s="188">
        <f>IF(N202="nulová",J202,0)</f>
        <v>0</v>
      </c>
      <c r="BJ202" s="20" t="s">
        <v>81</v>
      </c>
      <c r="BK202" s="188">
        <f>ROUND(I202*H202,2)</f>
        <v>0</v>
      </c>
      <c r="BL202" s="20" t="s">
        <v>534</v>
      </c>
      <c r="BM202" s="187" t="s">
        <v>718</v>
      </c>
    </row>
    <row r="203" spans="1:65" s="2" customFormat="1" ht="19.5">
      <c r="A203" s="37"/>
      <c r="B203" s="38"/>
      <c r="C203" s="39"/>
      <c r="D203" s="189" t="s">
        <v>143</v>
      </c>
      <c r="E203" s="39"/>
      <c r="F203" s="190" t="s">
        <v>1303</v>
      </c>
      <c r="G203" s="39"/>
      <c r="H203" s="39"/>
      <c r="I203" s="191"/>
      <c r="J203" s="39"/>
      <c r="K203" s="39"/>
      <c r="L203" s="42"/>
      <c r="M203" s="192"/>
      <c r="N203" s="193"/>
      <c r="O203" s="67"/>
      <c r="P203" s="67"/>
      <c r="Q203" s="67"/>
      <c r="R203" s="67"/>
      <c r="S203" s="67"/>
      <c r="T203" s="68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20" t="s">
        <v>143</v>
      </c>
      <c r="AU203" s="20" t="s">
        <v>83</v>
      </c>
    </row>
    <row r="204" spans="1:65" s="2" customFormat="1" ht="21.75" customHeight="1">
      <c r="A204" s="37"/>
      <c r="B204" s="38"/>
      <c r="C204" s="176" t="s">
        <v>443</v>
      </c>
      <c r="D204" s="176" t="s">
        <v>136</v>
      </c>
      <c r="E204" s="177" t="s">
        <v>1304</v>
      </c>
      <c r="F204" s="178" t="s">
        <v>1305</v>
      </c>
      <c r="G204" s="179" t="s">
        <v>303</v>
      </c>
      <c r="H204" s="180">
        <v>552</v>
      </c>
      <c r="I204" s="181"/>
      <c r="J204" s="182">
        <f>ROUND(I204*H204,2)</f>
        <v>0</v>
      </c>
      <c r="K204" s="178" t="s">
        <v>28</v>
      </c>
      <c r="L204" s="42"/>
      <c r="M204" s="183" t="s">
        <v>28</v>
      </c>
      <c r="N204" s="184" t="s">
        <v>44</v>
      </c>
      <c r="O204" s="67"/>
      <c r="P204" s="185">
        <f>O204*H204</f>
        <v>0</v>
      </c>
      <c r="Q204" s="185">
        <v>0</v>
      </c>
      <c r="R204" s="185">
        <f>Q204*H204</f>
        <v>0</v>
      </c>
      <c r="S204" s="185">
        <v>0</v>
      </c>
      <c r="T204" s="186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7" t="s">
        <v>534</v>
      </c>
      <c r="AT204" s="187" t="s">
        <v>136</v>
      </c>
      <c r="AU204" s="187" t="s">
        <v>83</v>
      </c>
      <c r="AY204" s="20" t="s">
        <v>134</v>
      </c>
      <c r="BE204" s="188">
        <f>IF(N204="základní",J204,0)</f>
        <v>0</v>
      </c>
      <c r="BF204" s="188">
        <f>IF(N204="snížená",J204,0)</f>
        <v>0</v>
      </c>
      <c r="BG204" s="188">
        <f>IF(N204="zákl. přenesená",J204,0)</f>
        <v>0</v>
      </c>
      <c r="BH204" s="188">
        <f>IF(N204="sníž. přenesená",J204,0)</f>
        <v>0</v>
      </c>
      <c r="BI204" s="188">
        <f>IF(N204="nulová",J204,0)</f>
        <v>0</v>
      </c>
      <c r="BJ204" s="20" t="s">
        <v>81</v>
      </c>
      <c r="BK204" s="188">
        <f>ROUND(I204*H204,2)</f>
        <v>0</v>
      </c>
      <c r="BL204" s="20" t="s">
        <v>534</v>
      </c>
      <c r="BM204" s="187" t="s">
        <v>730</v>
      </c>
    </row>
    <row r="205" spans="1:65" s="2" customFormat="1" ht="19.5">
      <c r="A205" s="37"/>
      <c r="B205" s="38"/>
      <c r="C205" s="39"/>
      <c r="D205" s="189" t="s">
        <v>143</v>
      </c>
      <c r="E205" s="39"/>
      <c r="F205" s="190" t="s">
        <v>1306</v>
      </c>
      <c r="G205" s="39"/>
      <c r="H205" s="39"/>
      <c r="I205" s="191"/>
      <c r="J205" s="39"/>
      <c r="K205" s="39"/>
      <c r="L205" s="42"/>
      <c r="M205" s="192"/>
      <c r="N205" s="193"/>
      <c r="O205" s="67"/>
      <c r="P205" s="67"/>
      <c r="Q205" s="67"/>
      <c r="R205" s="67"/>
      <c r="S205" s="67"/>
      <c r="T205" s="68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20" t="s">
        <v>143</v>
      </c>
      <c r="AU205" s="20" t="s">
        <v>83</v>
      </c>
    </row>
    <row r="206" spans="1:65" s="2" customFormat="1" ht="21.75" customHeight="1">
      <c r="A206" s="37"/>
      <c r="B206" s="38"/>
      <c r="C206" s="176" t="s">
        <v>450</v>
      </c>
      <c r="D206" s="176" t="s">
        <v>136</v>
      </c>
      <c r="E206" s="177" t="s">
        <v>1307</v>
      </c>
      <c r="F206" s="178" t="s">
        <v>1308</v>
      </c>
      <c r="G206" s="179" t="s">
        <v>303</v>
      </c>
      <c r="H206" s="180">
        <v>552</v>
      </c>
      <c r="I206" s="181"/>
      <c r="J206" s="182">
        <f>ROUND(I206*H206,2)</f>
        <v>0</v>
      </c>
      <c r="K206" s="178" t="s">
        <v>28</v>
      </c>
      <c r="L206" s="42"/>
      <c r="M206" s="183" t="s">
        <v>28</v>
      </c>
      <c r="N206" s="184" t="s">
        <v>44</v>
      </c>
      <c r="O206" s="67"/>
      <c r="P206" s="185">
        <f>O206*H206</f>
        <v>0</v>
      </c>
      <c r="Q206" s="185">
        <v>0</v>
      </c>
      <c r="R206" s="185">
        <f>Q206*H206</f>
        <v>0</v>
      </c>
      <c r="S206" s="185">
        <v>0</v>
      </c>
      <c r="T206" s="186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87" t="s">
        <v>534</v>
      </c>
      <c r="AT206" s="187" t="s">
        <v>136</v>
      </c>
      <c r="AU206" s="187" t="s">
        <v>83</v>
      </c>
      <c r="AY206" s="20" t="s">
        <v>134</v>
      </c>
      <c r="BE206" s="188">
        <f>IF(N206="základní",J206,0)</f>
        <v>0</v>
      </c>
      <c r="BF206" s="188">
        <f>IF(N206="snížená",J206,0)</f>
        <v>0</v>
      </c>
      <c r="BG206" s="188">
        <f>IF(N206="zákl. přenesená",J206,0)</f>
        <v>0</v>
      </c>
      <c r="BH206" s="188">
        <f>IF(N206="sníž. přenesená",J206,0)</f>
        <v>0</v>
      </c>
      <c r="BI206" s="188">
        <f>IF(N206="nulová",J206,0)</f>
        <v>0</v>
      </c>
      <c r="BJ206" s="20" t="s">
        <v>81</v>
      </c>
      <c r="BK206" s="188">
        <f>ROUND(I206*H206,2)</f>
        <v>0</v>
      </c>
      <c r="BL206" s="20" t="s">
        <v>534</v>
      </c>
      <c r="BM206" s="187" t="s">
        <v>742</v>
      </c>
    </row>
    <row r="207" spans="1:65" s="2" customFormat="1" ht="19.5">
      <c r="A207" s="37"/>
      <c r="B207" s="38"/>
      <c r="C207" s="39"/>
      <c r="D207" s="189" t="s">
        <v>143</v>
      </c>
      <c r="E207" s="39"/>
      <c r="F207" s="190" t="s">
        <v>1309</v>
      </c>
      <c r="G207" s="39"/>
      <c r="H207" s="39"/>
      <c r="I207" s="191"/>
      <c r="J207" s="39"/>
      <c r="K207" s="39"/>
      <c r="L207" s="42"/>
      <c r="M207" s="192"/>
      <c r="N207" s="193"/>
      <c r="O207" s="67"/>
      <c r="P207" s="67"/>
      <c r="Q207" s="67"/>
      <c r="R207" s="67"/>
      <c r="S207" s="67"/>
      <c r="T207" s="68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20" t="s">
        <v>143</v>
      </c>
      <c r="AU207" s="20" t="s">
        <v>83</v>
      </c>
    </row>
    <row r="208" spans="1:65" s="2" customFormat="1" ht="24.2" customHeight="1">
      <c r="A208" s="37"/>
      <c r="B208" s="38"/>
      <c r="C208" s="176" t="s">
        <v>456</v>
      </c>
      <c r="D208" s="176" t="s">
        <v>136</v>
      </c>
      <c r="E208" s="177" t="s">
        <v>1102</v>
      </c>
      <c r="F208" s="178" t="s">
        <v>1103</v>
      </c>
      <c r="G208" s="179" t="s">
        <v>303</v>
      </c>
      <c r="H208" s="180">
        <v>447</v>
      </c>
      <c r="I208" s="181"/>
      <c r="J208" s="182">
        <f>ROUND(I208*H208,2)</f>
        <v>0</v>
      </c>
      <c r="K208" s="178" t="s">
        <v>28</v>
      </c>
      <c r="L208" s="42"/>
      <c r="M208" s="183" t="s">
        <v>28</v>
      </c>
      <c r="N208" s="184" t="s">
        <v>44</v>
      </c>
      <c r="O208" s="67"/>
      <c r="P208" s="185">
        <f>O208*H208</f>
        <v>0</v>
      </c>
      <c r="Q208" s="185">
        <v>0</v>
      </c>
      <c r="R208" s="185">
        <f>Q208*H208</f>
        <v>0</v>
      </c>
      <c r="S208" s="185">
        <v>0</v>
      </c>
      <c r="T208" s="186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7" t="s">
        <v>534</v>
      </c>
      <c r="AT208" s="187" t="s">
        <v>136</v>
      </c>
      <c r="AU208" s="187" t="s">
        <v>83</v>
      </c>
      <c r="AY208" s="20" t="s">
        <v>134</v>
      </c>
      <c r="BE208" s="188">
        <f>IF(N208="základní",J208,0)</f>
        <v>0</v>
      </c>
      <c r="BF208" s="188">
        <f>IF(N208="snížená",J208,0)</f>
        <v>0</v>
      </c>
      <c r="BG208" s="188">
        <f>IF(N208="zákl. přenesená",J208,0)</f>
        <v>0</v>
      </c>
      <c r="BH208" s="188">
        <f>IF(N208="sníž. přenesená",J208,0)</f>
        <v>0</v>
      </c>
      <c r="BI208" s="188">
        <f>IF(N208="nulová",J208,0)</f>
        <v>0</v>
      </c>
      <c r="BJ208" s="20" t="s">
        <v>81</v>
      </c>
      <c r="BK208" s="188">
        <f>ROUND(I208*H208,2)</f>
        <v>0</v>
      </c>
      <c r="BL208" s="20" t="s">
        <v>534</v>
      </c>
      <c r="BM208" s="187" t="s">
        <v>754</v>
      </c>
    </row>
    <row r="209" spans="1:65" s="2" customFormat="1" ht="19.5">
      <c r="A209" s="37"/>
      <c r="B209" s="38"/>
      <c r="C209" s="39"/>
      <c r="D209" s="189" t="s">
        <v>143</v>
      </c>
      <c r="E209" s="39"/>
      <c r="F209" s="190" t="s">
        <v>1105</v>
      </c>
      <c r="G209" s="39"/>
      <c r="H209" s="39"/>
      <c r="I209" s="191"/>
      <c r="J209" s="39"/>
      <c r="K209" s="39"/>
      <c r="L209" s="42"/>
      <c r="M209" s="192"/>
      <c r="N209" s="193"/>
      <c r="O209" s="67"/>
      <c r="P209" s="67"/>
      <c r="Q209" s="67"/>
      <c r="R209" s="67"/>
      <c r="S209" s="67"/>
      <c r="T209" s="68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20" t="s">
        <v>143</v>
      </c>
      <c r="AU209" s="20" t="s">
        <v>83</v>
      </c>
    </row>
    <row r="210" spans="1:65" s="2" customFormat="1" ht="24.2" customHeight="1">
      <c r="A210" s="37"/>
      <c r="B210" s="38"/>
      <c r="C210" s="240" t="s">
        <v>464</v>
      </c>
      <c r="D210" s="240" t="s">
        <v>234</v>
      </c>
      <c r="E210" s="241" t="s">
        <v>1107</v>
      </c>
      <c r="F210" s="242" t="s">
        <v>1108</v>
      </c>
      <c r="G210" s="243" t="s">
        <v>303</v>
      </c>
      <c r="H210" s="244">
        <v>469.35</v>
      </c>
      <c r="I210" s="245"/>
      <c r="J210" s="246">
        <f>ROUND(I210*H210,2)</f>
        <v>0</v>
      </c>
      <c r="K210" s="242" t="s">
        <v>28</v>
      </c>
      <c r="L210" s="247"/>
      <c r="M210" s="248" t="s">
        <v>28</v>
      </c>
      <c r="N210" s="249" t="s">
        <v>44</v>
      </c>
      <c r="O210" s="67"/>
      <c r="P210" s="185">
        <f>O210*H210</f>
        <v>0</v>
      </c>
      <c r="Q210" s="185">
        <v>0</v>
      </c>
      <c r="R210" s="185">
        <f>Q210*H210</f>
        <v>0</v>
      </c>
      <c r="S210" s="185">
        <v>0</v>
      </c>
      <c r="T210" s="186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87" t="s">
        <v>1048</v>
      </c>
      <c r="AT210" s="187" t="s">
        <v>234</v>
      </c>
      <c r="AU210" s="187" t="s">
        <v>83</v>
      </c>
      <c r="AY210" s="20" t="s">
        <v>134</v>
      </c>
      <c r="BE210" s="188">
        <f>IF(N210="základní",J210,0)</f>
        <v>0</v>
      </c>
      <c r="BF210" s="188">
        <f>IF(N210="snížená",J210,0)</f>
        <v>0</v>
      </c>
      <c r="BG210" s="188">
        <f>IF(N210="zákl. přenesená",J210,0)</f>
        <v>0</v>
      </c>
      <c r="BH210" s="188">
        <f>IF(N210="sníž. přenesená",J210,0)</f>
        <v>0</v>
      </c>
      <c r="BI210" s="188">
        <f>IF(N210="nulová",J210,0)</f>
        <v>0</v>
      </c>
      <c r="BJ210" s="20" t="s">
        <v>81</v>
      </c>
      <c r="BK210" s="188">
        <f>ROUND(I210*H210,2)</f>
        <v>0</v>
      </c>
      <c r="BL210" s="20" t="s">
        <v>534</v>
      </c>
      <c r="BM210" s="187" t="s">
        <v>766</v>
      </c>
    </row>
    <row r="211" spans="1:65" s="2" customFormat="1" ht="19.5">
      <c r="A211" s="37"/>
      <c r="B211" s="38"/>
      <c r="C211" s="39"/>
      <c r="D211" s="189" t="s">
        <v>143</v>
      </c>
      <c r="E211" s="39"/>
      <c r="F211" s="190" t="s">
        <v>1108</v>
      </c>
      <c r="G211" s="39"/>
      <c r="H211" s="39"/>
      <c r="I211" s="191"/>
      <c r="J211" s="39"/>
      <c r="K211" s="39"/>
      <c r="L211" s="42"/>
      <c r="M211" s="192"/>
      <c r="N211" s="193"/>
      <c r="O211" s="67"/>
      <c r="P211" s="67"/>
      <c r="Q211" s="67"/>
      <c r="R211" s="67"/>
      <c r="S211" s="67"/>
      <c r="T211" s="68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20" t="s">
        <v>143</v>
      </c>
      <c r="AU211" s="20" t="s">
        <v>83</v>
      </c>
    </row>
    <row r="212" spans="1:65" s="13" customFormat="1" ht="11.25">
      <c r="B212" s="196"/>
      <c r="C212" s="197"/>
      <c r="D212" s="189" t="s">
        <v>147</v>
      </c>
      <c r="E212" s="198" t="s">
        <v>28</v>
      </c>
      <c r="F212" s="199" t="s">
        <v>1310</v>
      </c>
      <c r="G212" s="197"/>
      <c r="H212" s="200">
        <v>469.35</v>
      </c>
      <c r="I212" s="201"/>
      <c r="J212" s="197"/>
      <c r="K212" s="197"/>
      <c r="L212" s="202"/>
      <c r="M212" s="203"/>
      <c r="N212" s="204"/>
      <c r="O212" s="204"/>
      <c r="P212" s="204"/>
      <c r="Q212" s="204"/>
      <c r="R212" s="204"/>
      <c r="S212" s="204"/>
      <c r="T212" s="205"/>
      <c r="AT212" s="206" t="s">
        <v>147</v>
      </c>
      <c r="AU212" s="206" t="s">
        <v>83</v>
      </c>
      <c r="AV212" s="13" t="s">
        <v>83</v>
      </c>
      <c r="AW212" s="13" t="s">
        <v>35</v>
      </c>
      <c r="AX212" s="13" t="s">
        <v>73</v>
      </c>
      <c r="AY212" s="206" t="s">
        <v>134</v>
      </c>
    </row>
    <row r="213" spans="1:65" s="14" customFormat="1" ht="11.25">
      <c r="B213" s="207"/>
      <c r="C213" s="208"/>
      <c r="D213" s="189" t="s">
        <v>147</v>
      </c>
      <c r="E213" s="209" t="s">
        <v>28</v>
      </c>
      <c r="F213" s="210" t="s">
        <v>149</v>
      </c>
      <c r="G213" s="208"/>
      <c r="H213" s="211">
        <v>469.35</v>
      </c>
      <c r="I213" s="212"/>
      <c r="J213" s="208"/>
      <c r="K213" s="208"/>
      <c r="L213" s="213"/>
      <c r="M213" s="214"/>
      <c r="N213" s="215"/>
      <c r="O213" s="215"/>
      <c r="P213" s="215"/>
      <c r="Q213" s="215"/>
      <c r="R213" s="215"/>
      <c r="S213" s="215"/>
      <c r="T213" s="216"/>
      <c r="AT213" s="217" t="s">
        <v>147</v>
      </c>
      <c r="AU213" s="217" t="s">
        <v>83</v>
      </c>
      <c r="AV213" s="14" t="s">
        <v>141</v>
      </c>
      <c r="AW213" s="14" t="s">
        <v>35</v>
      </c>
      <c r="AX213" s="14" t="s">
        <v>81</v>
      </c>
      <c r="AY213" s="217" t="s">
        <v>134</v>
      </c>
    </row>
    <row r="214" spans="1:65" s="2" customFormat="1" ht="24.2" customHeight="1">
      <c r="A214" s="37"/>
      <c r="B214" s="38"/>
      <c r="C214" s="176" t="s">
        <v>406</v>
      </c>
      <c r="D214" s="176" t="s">
        <v>136</v>
      </c>
      <c r="E214" s="177" t="s">
        <v>1311</v>
      </c>
      <c r="F214" s="178" t="s">
        <v>1312</v>
      </c>
      <c r="G214" s="179" t="s">
        <v>303</v>
      </c>
      <c r="H214" s="180">
        <v>220</v>
      </c>
      <c r="I214" s="181"/>
      <c r="J214" s="182">
        <f>ROUND(I214*H214,2)</f>
        <v>0</v>
      </c>
      <c r="K214" s="178" t="s">
        <v>28</v>
      </c>
      <c r="L214" s="42"/>
      <c r="M214" s="183" t="s">
        <v>28</v>
      </c>
      <c r="N214" s="184" t="s">
        <v>44</v>
      </c>
      <c r="O214" s="67"/>
      <c r="P214" s="185">
        <f>O214*H214</f>
        <v>0</v>
      </c>
      <c r="Q214" s="185">
        <v>0</v>
      </c>
      <c r="R214" s="185">
        <f>Q214*H214</f>
        <v>0</v>
      </c>
      <c r="S214" s="185">
        <v>0</v>
      </c>
      <c r="T214" s="186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7" t="s">
        <v>534</v>
      </c>
      <c r="AT214" s="187" t="s">
        <v>136</v>
      </c>
      <c r="AU214" s="187" t="s">
        <v>83</v>
      </c>
      <c r="AY214" s="20" t="s">
        <v>134</v>
      </c>
      <c r="BE214" s="188">
        <f>IF(N214="základní",J214,0)</f>
        <v>0</v>
      </c>
      <c r="BF214" s="188">
        <f>IF(N214="snížená",J214,0)</f>
        <v>0</v>
      </c>
      <c r="BG214" s="188">
        <f>IF(N214="zákl. přenesená",J214,0)</f>
        <v>0</v>
      </c>
      <c r="BH214" s="188">
        <f>IF(N214="sníž. přenesená",J214,0)</f>
        <v>0</v>
      </c>
      <c r="BI214" s="188">
        <f>IF(N214="nulová",J214,0)</f>
        <v>0</v>
      </c>
      <c r="BJ214" s="20" t="s">
        <v>81</v>
      </c>
      <c r="BK214" s="188">
        <f>ROUND(I214*H214,2)</f>
        <v>0</v>
      </c>
      <c r="BL214" s="20" t="s">
        <v>534</v>
      </c>
      <c r="BM214" s="187" t="s">
        <v>779</v>
      </c>
    </row>
    <row r="215" spans="1:65" s="2" customFormat="1" ht="19.5">
      <c r="A215" s="37"/>
      <c r="B215" s="38"/>
      <c r="C215" s="39"/>
      <c r="D215" s="189" t="s">
        <v>143</v>
      </c>
      <c r="E215" s="39"/>
      <c r="F215" s="190" t="s">
        <v>1313</v>
      </c>
      <c r="G215" s="39"/>
      <c r="H215" s="39"/>
      <c r="I215" s="191"/>
      <c r="J215" s="39"/>
      <c r="K215" s="39"/>
      <c r="L215" s="42"/>
      <c r="M215" s="192"/>
      <c r="N215" s="193"/>
      <c r="O215" s="67"/>
      <c r="P215" s="67"/>
      <c r="Q215" s="67"/>
      <c r="R215" s="67"/>
      <c r="S215" s="67"/>
      <c r="T215" s="68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20" t="s">
        <v>143</v>
      </c>
      <c r="AU215" s="20" t="s">
        <v>83</v>
      </c>
    </row>
    <row r="216" spans="1:65" s="2" customFormat="1" ht="24.2" customHeight="1">
      <c r="A216" s="37"/>
      <c r="B216" s="38"/>
      <c r="C216" s="240" t="s">
        <v>415</v>
      </c>
      <c r="D216" s="240" t="s">
        <v>234</v>
      </c>
      <c r="E216" s="241" t="s">
        <v>1314</v>
      </c>
      <c r="F216" s="242" t="s">
        <v>1315</v>
      </c>
      <c r="G216" s="243" t="s">
        <v>303</v>
      </c>
      <c r="H216" s="244">
        <v>220</v>
      </c>
      <c r="I216" s="245"/>
      <c r="J216" s="246">
        <f>ROUND(I216*H216,2)</f>
        <v>0</v>
      </c>
      <c r="K216" s="242" t="s">
        <v>28</v>
      </c>
      <c r="L216" s="247"/>
      <c r="M216" s="248" t="s">
        <v>28</v>
      </c>
      <c r="N216" s="249" t="s">
        <v>44</v>
      </c>
      <c r="O216" s="67"/>
      <c r="P216" s="185">
        <f>O216*H216</f>
        <v>0</v>
      </c>
      <c r="Q216" s="185">
        <v>0</v>
      </c>
      <c r="R216" s="185">
        <f>Q216*H216</f>
        <v>0</v>
      </c>
      <c r="S216" s="185">
        <v>0</v>
      </c>
      <c r="T216" s="186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87" t="s">
        <v>1048</v>
      </c>
      <c r="AT216" s="187" t="s">
        <v>234</v>
      </c>
      <c r="AU216" s="187" t="s">
        <v>83</v>
      </c>
      <c r="AY216" s="20" t="s">
        <v>134</v>
      </c>
      <c r="BE216" s="188">
        <f>IF(N216="základní",J216,0)</f>
        <v>0</v>
      </c>
      <c r="BF216" s="188">
        <f>IF(N216="snížená",J216,0)</f>
        <v>0</v>
      </c>
      <c r="BG216" s="188">
        <f>IF(N216="zákl. přenesená",J216,0)</f>
        <v>0</v>
      </c>
      <c r="BH216" s="188">
        <f>IF(N216="sníž. přenesená",J216,0)</f>
        <v>0</v>
      </c>
      <c r="BI216" s="188">
        <f>IF(N216="nulová",J216,0)</f>
        <v>0</v>
      </c>
      <c r="BJ216" s="20" t="s">
        <v>81</v>
      </c>
      <c r="BK216" s="188">
        <f>ROUND(I216*H216,2)</f>
        <v>0</v>
      </c>
      <c r="BL216" s="20" t="s">
        <v>534</v>
      </c>
      <c r="BM216" s="187" t="s">
        <v>792</v>
      </c>
    </row>
    <row r="217" spans="1:65" s="2" customFormat="1" ht="19.5">
      <c r="A217" s="37"/>
      <c r="B217" s="38"/>
      <c r="C217" s="39"/>
      <c r="D217" s="189" t="s">
        <v>143</v>
      </c>
      <c r="E217" s="39"/>
      <c r="F217" s="190" t="s">
        <v>1315</v>
      </c>
      <c r="G217" s="39"/>
      <c r="H217" s="39"/>
      <c r="I217" s="191"/>
      <c r="J217" s="39"/>
      <c r="K217" s="39"/>
      <c r="L217" s="42"/>
      <c r="M217" s="192"/>
      <c r="N217" s="193"/>
      <c r="O217" s="67"/>
      <c r="P217" s="67"/>
      <c r="Q217" s="67"/>
      <c r="R217" s="67"/>
      <c r="S217" s="67"/>
      <c r="T217" s="68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20" t="s">
        <v>143</v>
      </c>
      <c r="AU217" s="20" t="s">
        <v>83</v>
      </c>
    </row>
    <row r="218" spans="1:65" s="2" customFormat="1" ht="16.5" customHeight="1">
      <c r="A218" s="37"/>
      <c r="B218" s="38"/>
      <c r="C218" s="176" t="s">
        <v>298</v>
      </c>
      <c r="D218" s="176" t="s">
        <v>136</v>
      </c>
      <c r="E218" s="177" t="s">
        <v>1316</v>
      </c>
      <c r="F218" s="178" t="s">
        <v>1317</v>
      </c>
      <c r="G218" s="179" t="s">
        <v>139</v>
      </c>
      <c r="H218" s="180">
        <v>4</v>
      </c>
      <c r="I218" s="181"/>
      <c r="J218" s="182">
        <f>ROUND(I218*H218,2)</f>
        <v>0</v>
      </c>
      <c r="K218" s="178" t="s">
        <v>28</v>
      </c>
      <c r="L218" s="42"/>
      <c r="M218" s="183" t="s">
        <v>28</v>
      </c>
      <c r="N218" s="184" t="s">
        <v>44</v>
      </c>
      <c r="O218" s="67"/>
      <c r="P218" s="185">
        <f>O218*H218</f>
        <v>0</v>
      </c>
      <c r="Q218" s="185">
        <v>0</v>
      </c>
      <c r="R218" s="185">
        <f>Q218*H218</f>
        <v>0</v>
      </c>
      <c r="S218" s="185">
        <v>0</v>
      </c>
      <c r="T218" s="186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87" t="s">
        <v>534</v>
      </c>
      <c r="AT218" s="187" t="s">
        <v>136</v>
      </c>
      <c r="AU218" s="187" t="s">
        <v>83</v>
      </c>
      <c r="AY218" s="20" t="s">
        <v>134</v>
      </c>
      <c r="BE218" s="188">
        <f>IF(N218="základní",J218,0)</f>
        <v>0</v>
      </c>
      <c r="BF218" s="188">
        <f>IF(N218="snížená",J218,0)</f>
        <v>0</v>
      </c>
      <c r="BG218" s="188">
        <f>IF(N218="zákl. přenesená",J218,0)</f>
        <v>0</v>
      </c>
      <c r="BH218" s="188">
        <f>IF(N218="sníž. přenesená",J218,0)</f>
        <v>0</v>
      </c>
      <c r="BI218" s="188">
        <f>IF(N218="nulová",J218,0)</f>
        <v>0</v>
      </c>
      <c r="BJ218" s="20" t="s">
        <v>81</v>
      </c>
      <c r="BK218" s="188">
        <f>ROUND(I218*H218,2)</f>
        <v>0</v>
      </c>
      <c r="BL218" s="20" t="s">
        <v>534</v>
      </c>
      <c r="BM218" s="187" t="s">
        <v>804</v>
      </c>
    </row>
    <row r="219" spans="1:65" s="2" customFormat="1" ht="11.25">
      <c r="A219" s="37"/>
      <c r="B219" s="38"/>
      <c r="C219" s="39"/>
      <c r="D219" s="189" t="s">
        <v>143</v>
      </c>
      <c r="E219" s="39"/>
      <c r="F219" s="190" t="s">
        <v>1318</v>
      </c>
      <c r="G219" s="39"/>
      <c r="H219" s="39"/>
      <c r="I219" s="191"/>
      <c r="J219" s="39"/>
      <c r="K219" s="39"/>
      <c r="L219" s="42"/>
      <c r="M219" s="192"/>
      <c r="N219" s="193"/>
      <c r="O219" s="67"/>
      <c r="P219" s="67"/>
      <c r="Q219" s="67"/>
      <c r="R219" s="67"/>
      <c r="S219" s="67"/>
      <c r="T219" s="68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20" t="s">
        <v>143</v>
      </c>
      <c r="AU219" s="20" t="s">
        <v>83</v>
      </c>
    </row>
    <row r="220" spans="1:65" s="12" customFormat="1" ht="22.9" customHeight="1">
      <c r="B220" s="160"/>
      <c r="C220" s="161"/>
      <c r="D220" s="162" t="s">
        <v>72</v>
      </c>
      <c r="E220" s="174" t="s">
        <v>1319</v>
      </c>
      <c r="F220" s="174" t="s">
        <v>1320</v>
      </c>
      <c r="G220" s="161"/>
      <c r="H220" s="161"/>
      <c r="I220" s="164"/>
      <c r="J220" s="175">
        <f>BK220</f>
        <v>0</v>
      </c>
      <c r="K220" s="161"/>
      <c r="L220" s="166"/>
      <c r="M220" s="167"/>
      <c r="N220" s="168"/>
      <c r="O220" s="168"/>
      <c r="P220" s="169">
        <f>SUM(P221:P222)</f>
        <v>0</v>
      </c>
      <c r="Q220" s="168"/>
      <c r="R220" s="169">
        <f>SUM(R221:R222)</f>
        <v>0</v>
      </c>
      <c r="S220" s="168"/>
      <c r="T220" s="170">
        <f>SUM(T221:T222)</f>
        <v>0</v>
      </c>
      <c r="AR220" s="171" t="s">
        <v>161</v>
      </c>
      <c r="AT220" s="172" t="s">
        <v>72</v>
      </c>
      <c r="AU220" s="172" t="s">
        <v>81</v>
      </c>
      <c r="AY220" s="171" t="s">
        <v>134</v>
      </c>
      <c r="BK220" s="173">
        <f>SUM(BK221:BK222)</f>
        <v>0</v>
      </c>
    </row>
    <row r="221" spans="1:65" s="2" customFormat="1" ht="21.75" customHeight="1">
      <c r="A221" s="37"/>
      <c r="B221" s="38"/>
      <c r="C221" s="176" t="s">
        <v>470</v>
      </c>
      <c r="D221" s="176" t="s">
        <v>136</v>
      </c>
      <c r="E221" s="177" t="s">
        <v>1321</v>
      </c>
      <c r="F221" s="178" t="s">
        <v>1322</v>
      </c>
      <c r="G221" s="179" t="s">
        <v>299</v>
      </c>
      <c r="H221" s="180">
        <v>21</v>
      </c>
      <c r="I221" s="181"/>
      <c r="J221" s="182">
        <f>ROUND(I221*H221,2)</f>
        <v>0</v>
      </c>
      <c r="K221" s="178" t="s">
        <v>28</v>
      </c>
      <c r="L221" s="42"/>
      <c r="M221" s="183" t="s">
        <v>28</v>
      </c>
      <c r="N221" s="184" t="s">
        <v>44</v>
      </c>
      <c r="O221" s="67"/>
      <c r="P221" s="185">
        <f>O221*H221</f>
        <v>0</v>
      </c>
      <c r="Q221" s="185">
        <v>0</v>
      </c>
      <c r="R221" s="185">
        <f>Q221*H221</f>
        <v>0</v>
      </c>
      <c r="S221" s="185">
        <v>0</v>
      </c>
      <c r="T221" s="186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87" t="s">
        <v>534</v>
      </c>
      <c r="AT221" s="187" t="s">
        <v>136</v>
      </c>
      <c r="AU221" s="187" t="s">
        <v>83</v>
      </c>
      <c r="AY221" s="20" t="s">
        <v>134</v>
      </c>
      <c r="BE221" s="188">
        <f>IF(N221="základní",J221,0)</f>
        <v>0</v>
      </c>
      <c r="BF221" s="188">
        <f>IF(N221="snížená",J221,0)</f>
        <v>0</v>
      </c>
      <c r="BG221" s="188">
        <f>IF(N221="zákl. přenesená",J221,0)</f>
        <v>0</v>
      </c>
      <c r="BH221" s="188">
        <f>IF(N221="sníž. přenesená",J221,0)</f>
        <v>0</v>
      </c>
      <c r="BI221" s="188">
        <f>IF(N221="nulová",J221,0)</f>
        <v>0</v>
      </c>
      <c r="BJ221" s="20" t="s">
        <v>81</v>
      </c>
      <c r="BK221" s="188">
        <f>ROUND(I221*H221,2)</f>
        <v>0</v>
      </c>
      <c r="BL221" s="20" t="s">
        <v>534</v>
      </c>
      <c r="BM221" s="187" t="s">
        <v>818</v>
      </c>
    </row>
    <row r="222" spans="1:65" s="2" customFormat="1" ht="19.5">
      <c r="A222" s="37"/>
      <c r="B222" s="38"/>
      <c r="C222" s="39"/>
      <c r="D222" s="189" t="s">
        <v>143</v>
      </c>
      <c r="E222" s="39"/>
      <c r="F222" s="190" t="s">
        <v>1323</v>
      </c>
      <c r="G222" s="39"/>
      <c r="H222" s="39"/>
      <c r="I222" s="191"/>
      <c r="J222" s="39"/>
      <c r="K222" s="39"/>
      <c r="L222" s="42"/>
      <c r="M222" s="192"/>
      <c r="N222" s="193"/>
      <c r="O222" s="67"/>
      <c r="P222" s="67"/>
      <c r="Q222" s="67"/>
      <c r="R222" s="67"/>
      <c r="S222" s="67"/>
      <c r="T222" s="68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20" t="s">
        <v>143</v>
      </c>
      <c r="AU222" s="20" t="s">
        <v>83</v>
      </c>
    </row>
    <row r="223" spans="1:65" s="12" customFormat="1" ht="25.9" customHeight="1">
      <c r="B223" s="160"/>
      <c r="C223" s="161"/>
      <c r="D223" s="162" t="s">
        <v>72</v>
      </c>
      <c r="E223" s="163" t="s">
        <v>1324</v>
      </c>
      <c r="F223" s="163" t="s">
        <v>1325</v>
      </c>
      <c r="G223" s="161"/>
      <c r="H223" s="161"/>
      <c r="I223" s="164"/>
      <c r="J223" s="165">
        <f>BK223</f>
        <v>0</v>
      </c>
      <c r="K223" s="161"/>
      <c r="L223" s="166"/>
      <c r="M223" s="167"/>
      <c r="N223" s="168"/>
      <c r="O223" s="168"/>
      <c r="P223" s="169">
        <f>SUM(P224:P237)</f>
        <v>0</v>
      </c>
      <c r="Q223" s="168"/>
      <c r="R223" s="169">
        <f>SUM(R224:R237)</f>
        <v>0</v>
      </c>
      <c r="S223" s="168"/>
      <c r="T223" s="170">
        <f>SUM(T224:T237)</f>
        <v>0</v>
      </c>
      <c r="AR223" s="171" t="s">
        <v>141</v>
      </c>
      <c r="AT223" s="172" t="s">
        <v>72</v>
      </c>
      <c r="AU223" s="172" t="s">
        <v>73</v>
      </c>
      <c r="AY223" s="171" t="s">
        <v>134</v>
      </c>
      <c r="BK223" s="173">
        <f>SUM(BK224:BK237)</f>
        <v>0</v>
      </c>
    </row>
    <row r="224" spans="1:65" s="2" customFormat="1" ht="16.5" customHeight="1">
      <c r="A224" s="37"/>
      <c r="B224" s="38"/>
      <c r="C224" s="176" t="s">
        <v>478</v>
      </c>
      <c r="D224" s="176" t="s">
        <v>136</v>
      </c>
      <c r="E224" s="177" t="s">
        <v>1326</v>
      </c>
      <c r="F224" s="178" t="s">
        <v>1327</v>
      </c>
      <c r="G224" s="179" t="s">
        <v>1328</v>
      </c>
      <c r="H224" s="180">
        <v>16</v>
      </c>
      <c r="I224" s="181"/>
      <c r="J224" s="182">
        <f>ROUND(I224*H224,2)</f>
        <v>0</v>
      </c>
      <c r="K224" s="178" t="s">
        <v>28</v>
      </c>
      <c r="L224" s="42"/>
      <c r="M224" s="183" t="s">
        <v>28</v>
      </c>
      <c r="N224" s="184" t="s">
        <v>44</v>
      </c>
      <c r="O224" s="67"/>
      <c r="P224" s="185">
        <f>O224*H224</f>
        <v>0</v>
      </c>
      <c r="Q224" s="185">
        <v>0</v>
      </c>
      <c r="R224" s="185">
        <f>Q224*H224</f>
        <v>0</v>
      </c>
      <c r="S224" s="185">
        <v>0</v>
      </c>
      <c r="T224" s="186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87" t="s">
        <v>1329</v>
      </c>
      <c r="AT224" s="187" t="s">
        <v>136</v>
      </c>
      <c r="AU224" s="187" t="s">
        <v>81</v>
      </c>
      <c r="AY224" s="20" t="s">
        <v>134</v>
      </c>
      <c r="BE224" s="188">
        <f>IF(N224="základní",J224,0)</f>
        <v>0</v>
      </c>
      <c r="BF224" s="188">
        <f>IF(N224="snížená",J224,0)</f>
        <v>0</v>
      </c>
      <c r="BG224" s="188">
        <f>IF(N224="zákl. přenesená",J224,0)</f>
        <v>0</v>
      </c>
      <c r="BH224" s="188">
        <f>IF(N224="sníž. přenesená",J224,0)</f>
        <v>0</v>
      </c>
      <c r="BI224" s="188">
        <f>IF(N224="nulová",J224,0)</f>
        <v>0</v>
      </c>
      <c r="BJ224" s="20" t="s">
        <v>81</v>
      </c>
      <c r="BK224" s="188">
        <f>ROUND(I224*H224,2)</f>
        <v>0</v>
      </c>
      <c r="BL224" s="20" t="s">
        <v>1329</v>
      </c>
      <c r="BM224" s="187" t="s">
        <v>831</v>
      </c>
    </row>
    <row r="225" spans="1:65" s="2" customFormat="1" ht="19.5">
      <c r="A225" s="37"/>
      <c r="B225" s="38"/>
      <c r="C225" s="39"/>
      <c r="D225" s="189" t="s">
        <v>143</v>
      </c>
      <c r="E225" s="39"/>
      <c r="F225" s="190" t="s">
        <v>1330</v>
      </c>
      <c r="G225" s="39"/>
      <c r="H225" s="39"/>
      <c r="I225" s="191"/>
      <c r="J225" s="39"/>
      <c r="K225" s="39"/>
      <c r="L225" s="42"/>
      <c r="M225" s="192"/>
      <c r="N225" s="193"/>
      <c r="O225" s="67"/>
      <c r="P225" s="67"/>
      <c r="Q225" s="67"/>
      <c r="R225" s="67"/>
      <c r="S225" s="67"/>
      <c r="T225" s="68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20" t="s">
        <v>143</v>
      </c>
      <c r="AU225" s="20" t="s">
        <v>81</v>
      </c>
    </row>
    <row r="226" spans="1:65" s="2" customFormat="1" ht="24.2" customHeight="1">
      <c r="A226" s="37"/>
      <c r="B226" s="38"/>
      <c r="C226" s="176" t="s">
        <v>484</v>
      </c>
      <c r="D226" s="176" t="s">
        <v>136</v>
      </c>
      <c r="E226" s="177" t="s">
        <v>1331</v>
      </c>
      <c r="F226" s="178" t="s">
        <v>1332</v>
      </c>
      <c r="G226" s="179" t="s">
        <v>1328</v>
      </c>
      <c r="H226" s="180">
        <v>4</v>
      </c>
      <c r="I226" s="181"/>
      <c r="J226" s="182">
        <f>ROUND(I226*H226,2)</f>
        <v>0</v>
      </c>
      <c r="K226" s="178" t="s">
        <v>28</v>
      </c>
      <c r="L226" s="42"/>
      <c r="M226" s="183" t="s">
        <v>28</v>
      </c>
      <c r="N226" s="184" t="s">
        <v>44</v>
      </c>
      <c r="O226" s="67"/>
      <c r="P226" s="185">
        <f>O226*H226</f>
        <v>0</v>
      </c>
      <c r="Q226" s="185">
        <v>0</v>
      </c>
      <c r="R226" s="185">
        <f>Q226*H226</f>
        <v>0</v>
      </c>
      <c r="S226" s="185">
        <v>0</v>
      </c>
      <c r="T226" s="186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7" t="s">
        <v>1329</v>
      </c>
      <c r="AT226" s="187" t="s">
        <v>136</v>
      </c>
      <c r="AU226" s="187" t="s">
        <v>81</v>
      </c>
      <c r="AY226" s="20" t="s">
        <v>134</v>
      </c>
      <c r="BE226" s="188">
        <f>IF(N226="základní",J226,0)</f>
        <v>0</v>
      </c>
      <c r="BF226" s="188">
        <f>IF(N226="snížená",J226,0)</f>
        <v>0</v>
      </c>
      <c r="BG226" s="188">
        <f>IF(N226="zákl. přenesená",J226,0)</f>
        <v>0</v>
      </c>
      <c r="BH226" s="188">
        <f>IF(N226="sníž. přenesená",J226,0)</f>
        <v>0</v>
      </c>
      <c r="BI226" s="188">
        <f>IF(N226="nulová",J226,0)</f>
        <v>0</v>
      </c>
      <c r="BJ226" s="20" t="s">
        <v>81</v>
      </c>
      <c r="BK226" s="188">
        <f>ROUND(I226*H226,2)</f>
        <v>0</v>
      </c>
      <c r="BL226" s="20" t="s">
        <v>1329</v>
      </c>
      <c r="BM226" s="187" t="s">
        <v>841</v>
      </c>
    </row>
    <row r="227" spans="1:65" s="2" customFormat="1" ht="19.5">
      <c r="A227" s="37"/>
      <c r="B227" s="38"/>
      <c r="C227" s="39"/>
      <c r="D227" s="189" t="s">
        <v>143</v>
      </c>
      <c r="E227" s="39"/>
      <c r="F227" s="190" t="s">
        <v>1333</v>
      </c>
      <c r="G227" s="39"/>
      <c r="H227" s="39"/>
      <c r="I227" s="191"/>
      <c r="J227" s="39"/>
      <c r="K227" s="39"/>
      <c r="L227" s="42"/>
      <c r="M227" s="192"/>
      <c r="N227" s="193"/>
      <c r="O227" s="67"/>
      <c r="P227" s="67"/>
      <c r="Q227" s="67"/>
      <c r="R227" s="67"/>
      <c r="S227" s="67"/>
      <c r="T227" s="68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20" t="s">
        <v>143</v>
      </c>
      <c r="AU227" s="20" t="s">
        <v>81</v>
      </c>
    </row>
    <row r="228" spans="1:65" s="2" customFormat="1" ht="24.2" customHeight="1">
      <c r="A228" s="37"/>
      <c r="B228" s="38"/>
      <c r="C228" s="176" t="s">
        <v>286</v>
      </c>
      <c r="D228" s="176" t="s">
        <v>136</v>
      </c>
      <c r="E228" s="177" t="s">
        <v>1334</v>
      </c>
      <c r="F228" s="178" t="s">
        <v>1335</v>
      </c>
      <c r="G228" s="179" t="s">
        <v>1328</v>
      </c>
      <c r="H228" s="180">
        <v>8</v>
      </c>
      <c r="I228" s="181"/>
      <c r="J228" s="182">
        <f>ROUND(I228*H228,2)</f>
        <v>0</v>
      </c>
      <c r="K228" s="178" t="s">
        <v>28</v>
      </c>
      <c r="L228" s="42"/>
      <c r="M228" s="183" t="s">
        <v>28</v>
      </c>
      <c r="N228" s="184" t="s">
        <v>44</v>
      </c>
      <c r="O228" s="67"/>
      <c r="P228" s="185">
        <f>O228*H228</f>
        <v>0</v>
      </c>
      <c r="Q228" s="185">
        <v>0</v>
      </c>
      <c r="R228" s="185">
        <f>Q228*H228</f>
        <v>0</v>
      </c>
      <c r="S228" s="185">
        <v>0</v>
      </c>
      <c r="T228" s="186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87" t="s">
        <v>1329</v>
      </c>
      <c r="AT228" s="187" t="s">
        <v>136</v>
      </c>
      <c r="AU228" s="187" t="s">
        <v>81</v>
      </c>
      <c r="AY228" s="20" t="s">
        <v>134</v>
      </c>
      <c r="BE228" s="188">
        <f>IF(N228="základní",J228,0)</f>
        <v>0</v>
      </c>
      <c r="BF228" s="188">
        <f>IF(N228="snížená",J228,0)</f>
        <v>0</v>
      </c>
      <c r="BG228" s="188">
        <f>IF(N228="zákl. přenesená",J228,0)</f>
        <v>0</v>
      </c>
      <c r="BH228" s="188">
        <f>IF(N228="sníž. přenesená",J228,0)</f>
        <v>0</v>
      </c>
      <c r="BI228" s="188">
        <f>IF(N228="nulová",J228,0)</f>
        <v>0</v>
      </c>
      <c r="BJ228" s="20" t="s">
        <v>81</v>
      </c>
      <c r="BK228" s="188">
        <f>ROUND(I228*H228,2)</f>
        <v>0</v>
      </c>
      <c r="BL228" s="20" t="s">
        <v>1329</v>
      </c>
      <c r="BM228" s="187" t="s">
        <v>852</v>
      </c>
    </row>
    <row r="229" spans="1:65" s="2" customFormat="1" ht="11.25">
      <c r="A229" s="37"/>
      <c r="B229" s="38"/>
      <c r="C229" s="39"/>
      <c r="D229" s="189" t="s">
        <v>143</v>
      </c>
      <c r="E229" s="39"/>
      <c r="F229" s="190" t="s">
        <v>1335</v>
      </c>
      <c r="G229" s="39"/>
      <c r="H229" s="39"/>
      <c r="I229" s="191"/>
      <c r="J229" s="39"/>
      <c r="K229" s="39"/>
      <c r="L229" s="42"/>
      <c r="M229" s="192"/>
      <c r="N229" s="193"/>
      <c r="O229" s="67"/>
      <c r="P229" s="67"/>
      <c r="Q229" s="67"/>
      <c r="R229" s="67"/>
      <c r="S229" s="67"/>
      <c r="T229" s="68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20" t="s">
        <v>143</v>
      </c>
      <c r="AU229" s="20" t="s">
        <v>81</v>
      </c>
    </row>
    <row r="230" spans="1:65" s="2" customFormat="1" ht="16.5" customHeight="1">
      <c r="A230" s="37"/>
      <c r="B230" s="38"/>
      <c r="C230" s="176" t="s">
        <v>490</v>
      </c>
      <c r="D230" s="176" t="s">
        <v>136</v>
      </c>
      <c r="E230" s="177" t="s">
        <v>1336</v>
      </c>
      <c r="F230" s="178" t="s">
        <v>1337</v>
      </c>
      <c r="G230" s="179" t="s">
        <v>1328</v>
      </c>
      <c r="H230" s="180">
        <v>26</v>
      </c>
      <c r="I230" s="181"/>
      <c r="J230" s="182">
        <f>ROUND(I230*H230,2)</f>
        <v>0</v>
      </c>
      <c r="K230" s="178" t="s">
        <v>28</v>
      </c>
      <c r="L230" s="42"/>
      <c r="M230" s="183" t="s">
        <v>28</v>
      </c>
      <c r="N230" s="184" t="s">
        <v>44</v>
      </c>
      <c r="O230" s="67"/>
      <c r="P230" s="185">
        <f>O230*H230</f>
        <v>0</v>
      </c>
      <c r="Q230" s="185">
        <v>0</v>
      </c>
      <c r="R230" s="185">
        <f>Q230*H230</f>
        <v>0</v>
      </c>
      <c r="S230" s="185">
        <v>0</v>
      </c>
      <c r="T230" s="186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87" t="s">
        <v>1329</v>
      </c>
      <c r="AT230" s="187" t="s">
        <v>136</v>
      </c>
      <c r="AU230" s="187" t="s">
        <v>81</v>
      </c>
      <c r="AY230" s="20" t="s">
        <v>134</v>
      </c>
      <c r="BE230" s="188">
        <f>IF(N230="základní",J230,0)</f>
        <v>0</v>
      </c>
      <c r="BF230" s="188">
        <f>IF(N230="snížená",J230,0)</f>
        <v>0</v>
      </c>
      <c r="BG230" s="188">
        <f>IF(N230="zákl. přenesená",J230,0)</f>
        <v>0</v>
      </c>
      <c r="BH230" s="188">
        <f>IF(N230="sníž. přenesená",J230,0)</f>
        <v>0</v>
      </c>
      <c r="BI230" s="188">
        <f>IF(N230="nulová",J230,0)</f>
        <v>0</v>
      </c>
      <c r="BJ230" s="20" t="s">
        <v>81</v>
      </c>
      <c r="BK230" s="188">
        <f>ROUND(I230*H230,2)</f>
        <v>0</v>
      </c>
      <c r="BL230" s="20" t="s">
        <v>1329</v>
      </c>
      <c r="BM230" s="187" t="s">
        <v>861</v>
      </c>
    </row>
    <row r="231" spans="1:65" s="2" customFormat="1" ht="19.5">
      <c r="A231" s="37"/>
      <c r="B231" s="38"/>
      <c r="C231" s="39"/>
      <c r="D231" s="189" t="s">
        <v>143</v>
      </c>
      <c r="E231" s="39"/>
      <c r="F231" s="190" t="s">
        <v>1338</v>
      </c>
      <c r="G231" s="39"/>
      <c r="H231" s="39"/>
      <c r="I231" s="191"/>
      <c r="J231" s="39"/>
      <c r="K231" s="39"/>
      <c r="L231" s="42"/>
      <c r="M231" s="192"/>
      <c r="N231" s="193"/>
      <c r="O231" s="67"/>
      <c r="P231" s="67"/>
      <c r="Q231" s="67"/>
      <c r="R231" s="67"/>
      <c r="S231" s="67"/>
      <c r="T231" s="68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20" t="s">
        <v>143</v>
      </c>
      <c r="AU231" s="20" t="s">
        <v>81</v>
      </c>
    </row>
    <row r="232" spans="1:65" s="2" customFormat="1" ht="16.5" customHeight="1">
      <c r="A232" s="37"/>
      <c r="B232" s="38"/>
      <c r="C232" s="176" t="s">
        <v>497</v>
      </c>
      <c r="D232" s="176" t="s">
        <v>136</v>
      </c>
      <c r="E232" s="177" t="s">
        <v>1339</v>
      </c>
      <c r="F232" s="178" t="s">
        <v>1340</v>
      </c>
      <c r="G232" s="179" t="s">
        <v>1328</v>
      </c>
      <c r="H232" s="180">
        <v>16</v>
      </c>
      <c r="I232" s="181"/>
      <c r="J232" s="182">
        <f>ROUND(I232*H232,2)</f>
        <v>0</v>
      </c>
      <c r="K232" s="178" t="s">
        <v>28</v>
      </c>
      <c r="L232" s="42"/>
      <c r="M232" s="183" t="s">
        <v>28</v>
      </c>
      <c r="N232" s="184" t="s">
        <v>44</v>
      </c>
      <c r="O232" s="67"/>
      <c r="P232" s="185">
        <f>O232*H232</f>
        <v>0</v>
      </c>
      <c r="Q232" s="185">
        <v>0</v>
      </c>
      <c r="R232" s="185">
        <f>Q232*H232</f>
        <v>0</v>
      </c>
      <c r="S232" s="185">
        <v>0</v>
      </c>
      <c r="T232" s="186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87" t="s">
        <v>1329</v>
      </c>
      <c r="AT232" s="187" t="s">
        <v>136</v>
      </c>
      <c r="AU232" s="187" t="s">
        <v>81</v>
      </c>
      <c r="AY232" s="20" t="s">
        <v>134</v>
      </c>
      <c r="BE232" s="188">
        <f>IF(N232="základní",J232,0)</f>
        <v>0</v>
      </c>
      <c r="BF232" s="188">
        <f>IF(N232="snížená",J232,0)</f>
        <v>0</v>
      </c>
      <c r="BG232" s="188">
        <f>IF(N232="zákl. přenesená",J232,0)</f>
        <v>0</v>
      </c>
      <c r="BH232" s="188">
        <f>IF(N232="sníž. přenesená",J232,0)</f>
        <v>0</v>
      </c>
      <c r="BI232" s="188">
        <f>IF(N232="nulová",J232,0)</f>
        <v>0</v>
      </c>
      <c r="BJ232" s="20" t="s">
        <v>81</v>
      </c>
      <c r="BK232" s="188">
        <f>ROUND(I232*H232,2)</f>
        <v>0</v>
      </c>
      <c r="BL232" s="20" t="s">
        <v>1329</v>
      </c>
      <c r="BM232" s="187" t="s">
        <v>873</v>
      </c>
    </row>
    <row r="233" spans="1:65" s="2" customFormat="1" ht="19.5">
      <c r="A233" s="37"/>
      <c r="B233" s="38"/>
      <c r="C233" s="39"/>
      <c r="D233" s="189" t="s">
        <v>143</v>
      </c>
      <c r="E233" s="39"/>
      <c r="F233" s="190" t="s">
        <v>1341</v>
      </c>
      <c r="G233" s="39"/>
      <c r="H233" s="39"/>
      <c r="I233" s="191"/>
      <c r="J233" s="39"/>
      <c r="K233" s="39"/>
      <c r="L233" s="42"/>
      <c r="M233" s="192"/>
      <c r="N233" s="193"/>
      <c r="O233" s="67"/>
      <c r="P233" s="67"/>
      <c r="Q233" s="67"/>
      <c r="R233" s="67"/>
      <c r="S233" s="67"/>
      <c r="T233" s="68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20" t="s">
        <v>143</v>
      </c>
      <c r="AU233" s="20" t="s">
        <v>81</v>
      </c>
    </row>
    <row r="234" spans="1:65" s="2" customFormat="1" ht="16.5" customHeight="1">
      <c r="A234" s="37"/>
      <c r="B234" s="38"/>
      <c r="C234" s="176" t="s">
        <v>502</v>
      </c>
      <c r="D234" s="176" t="s">
        <v>136</v>
      </c>
      <c r="E234" s="177" t="s">
        <v>1342</v>
      </c>
      <c r="F234" s="178" t="s">
        <v>1343</v>
      </c>
      <c r="G234" s="179" t="s">
        <v>1328</v>
      </c>
      <c r="H234" s="180">
        <v>16</v>
      </c>
      <c r="I234" s="181"/>
      <c r="J234" s="182">
        <f>ROUND(I234*H234,2)</f>
        <v>0</v>
      </c>
      <c r="K234" s="178" t="s">
        <v>28</v>
      </c>
      <c r="L234" s="42"/>
      <c r="M234" s="183" t="s">
        <v>28</v>
      </c>
      <c r="N234" s="184" t="s">
        <v>44</v>
      </c>
      <c r="O234" s="67"/>
      <c r="P234" s="185">
        <f>O234*H234</f>
        <v>0</v>
      </c>
      <c r="Q234" s="185">
        <v>0</v>
      </c>
      <c r="R234" s="185">
        <f>Q234*H234</f>
        <v>0</v>
      </c>
      <c r="S234" s="185">
        <v>0</v>
      </c>
      <c r="T234" s="186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87" t="s">
        <v>1329</v>
      </c>
      <c r="AT234" s="187" t="s">
        <v>136</v>
      </c>
      <c r="AU234" s="187" t="s">
        <v>81</v>
      </c>
      <c r="AY234" s="20" t="s">
        <v>134</v>
      </c>
      <c r="BE234" s="188">
        <f>IF(N234="základní",J234,0)</f>
        <v>0</v>
      </c>
      <c r="BF234" s="188">
        <f>IF(N234="snížená",J234,0)</f>
        <v>0</v>
      </c>
      <c r="BG234" s="188">
        <f>IF(N234="zákl. přenesená",J234,0)</f>
        <v>0</v>
      </c>
      <c r="BH234" s="188">
        <f>IF(N234="sníž. přenesená",J234,0)</f>
        <v>0</v>
      </c>
      <c r="BI234" s="188">
        <f>IF(N234="nulová",J234,0)</f>
        <v>0</v>
      </c>
      <c r="BJ234" s="20" t="s">
        <v>81</v>
      </c>
      <c r="BK234" s="188">
        <f>ROUND(I234*H234,2)</f>
        <v>0</v>
      </c>
      <c r="BL234" s="20" t="s">
        <v>1329</v>
      </c>
      <c r="BM234" s="187" t="s">
        <v>886</v>
      </c>
    </row>
    <row r="235" spans="1:65" s="2" customFormat="1" ht="19.5">
      <c r="A235" s="37"/>
      <c r="B235" s="38"/>
      <c r="C235" s="39"/>
      <c r="D235" s="189" t="s">
        <v>143</v>
      </c>
      <c r="E235" s="39"/>
      <c r="F235" s="190" t="s">
        <v>1344</v>
      </c>
      <c r="G235" s="39"/>
      <c r="H235" s="39"/>
      <c r="I235" s="191"/>
      <c r="J235" s="39"/>
      <c r="K235" s="39"/>
      <c r="L235" s="42"/>
      <c r="M235" s="192"/>
      <c r="N235" s="193"/>
      <c r="O235" s="67"/>
      <c r="P235" s="67"/>
      <c r="Q235" s="67"/>
      <c r="R235" s="67"/>
      <c r="S235" s="67"/>
      <c r="T235" s="68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20" t="s">
        <v>143</v>
      </c>
      <c r="AU235" s="20" t="s">
        <v>81</v>
      </c>
    </row>
    <row r="236" spans="1:65" s="2" customFormat="1" ht="16.5" customHeight="1">
      <c r="A236" s="37"/>
      <c r="B236" s="38"/>
      <c r="C236" s="176" t="s">
        <v>510</v>
      </c>
      <c r="D236" s="176" t="s">
        <v>136</v>
      </c>
      <c r="E236" s="177" t="s">
        <v>1345</v>
      </c>
      <c r="F236" s="178" t="s">
        <v>1346</v>
      </c>
      <c r="G236" s="179" t="s">
        <v>1328</v>
      </c>
      <c r="H236" s="180">
        <v>24</v>
      </c>
      <c r="I236" s="181"/>
      <c r="J236" s="182">
        <f>ROUND(I236*H236,2)</f>
        <v>0</v>
      </c>
      <c r="K236" s="178" t="s">
        <v>28</v>
      </c>
      <c r="L236" s="42"/>
      <c r="M236" s="183" t="s">
        <v>28</v>
      </c>
      <c r="N236" s="184" t="s">
        <v>44</v>
      </c>
      <c r="O236" s="67"/>
      <c r="P236" s="185">
        <f>O236*H236</f>
        <v>0</v>
      </c>
      <c r="Q236" s="185">
        <v>0</v>
      </c>
      <c r="R236" s="185">
        <f>Q236*H236</f>
        <v>0</v>
      </c>
      <c r="S236" s="185">
        <v>0</v>
      </c>
      <c r="T236" s="186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7" t="s">
        <v>1329</v>
      </c>
      <c r="AT236" s="187" t="s">
        <v>136</v>
      </c>
      <c r="AU236" s="187" t="s">
        <v>81</v>
      </c>
      <c r="AY236" s="20" t="s">
        <v>134</v>
      </c>
      <c r="BE236" s="188">
        <f>IF(N236="základní",J236,0)</f>
        <v>0</v>
      </c>
      <c r="BF236" s="188">
        <f>IF(N236="snížená",J236,0)</f>
        <v>0</v>
      </c>
      <c r="BG236" s="188">
        <f>IF(N236="zákl. přenesená",J236,0)</f>
        <v>0</v>
      </c>
      <c r="BH236" s="188">
        <f>IF(N236="sníž. přenesená",J236,0)</f>
        <v>0</v>
      </c>
      <c r="BI236" s="188">
        <f>IF(N236="nulová",J236,0)</f>
        <v>0</v>
      </c>
      <c r="BJ236" s="20" t="s">
        <v>81</v>
      </c>
      <c r="BK236" s="188">
        <f>ROUND(I236*H236,2)</f>
        <v>0</v>
      </c>
      <c r="BL236" s="20" t="s">
        <v>1329</v>
      </c>
      <c r="BM236" s="187" t="s">
        <v>899</v>
      </c>
    </row>
    <row r="237" spans="1:65" s="2" customFormat="1" ht="19.5">
      <c r="A237" s="37"/>
      <c r="B237" s="38"/>
      <c r="C237" s="39"/>
      <c r="D237" s="189" t="s">
        <v>143</v>
      </c>
      <c r="E237" s="39"/>
      <c r="F237" s="190" t="s">
        <v>1347</v>
      </c>
      <c r="G237" s="39"/>
      <c r="H237" s="39"/>
      <c r="I237" s="191"/>
      <c r="J237" s="39"/>
      <c r="K237" s="39"/>
      <c r="L237" s="42"/>
      <c r="M237" s="250"/>
      <c r="N237" s="251"/>
      <c r="O237" s="252"/>
      <c r="P237" s="252"/>
      <c r="Q237" s="252"/>
      <c r="R237" s="252"/>
      <c r="S237" s="252"/>
      <c r="T237" s="253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20" t="s">
        <v>143</v>
      </c>
      <c r="AU237" s="20" t="s">
        <v>81</v>
      </c>
    </row>
    <row r="238" spans="1:65" s="2" customFormat="1" ht="6.95" customHeight="1">
      <c r="A238" s="37"/>
      <c r="B238" s="50"/>
      <c r="C238" s="51"/>
      <c r="D238" s="51"/>
      <c r="E238" s="51"/>
      <c r="F238" s="51"/>
      <c r="G238" s="51"/>
      <c r="H238" s="51"/>
      <c r="I238" s="51"/>
      <c r="J238" s="51"/>
      <c r="K238" s="51"/>
      <c r="L238" s="42"/>
      <c r="M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</row>
  </sheetData>
  <sheetProtection algorithmName="SHA-512" hashValue="vyYkVgD5sIADoP4SzJM/cVcx5kStnAz6iW30lt1KOOpgSU4lVwCsoVSaZcdTe2Na/ARcjOw5eeQrICPaYLroFA==" saltValue="t4gUhc6T5BYdpG5q+9WRE6esg/Z/7zTNGOUsnheiBG5GfN3zmKDl/H9pEZ2ZCvWDfjVJO4tIeU3h64WbwPc49g==" spinCount="100000" sheet="1" objects="1" scenarios="1" formatColumns="0" formatRows="0" autoFilter="0"/>
  <autoFilter ref="C88:K237" xr:uid="{00000000-0009-0000-0000-000003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>
    <pageSetUpPr fitToPage="1"/>
  </sheetPr>
  <dimension ref="A2:BM124"/>
  <sheetViews>
    <sheetView showGridLines="0" topLeftCell="A77" workbookViewId="0">
      <selection activeCell="I93" sqref="I93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20" t="s">
        <v>93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83</v>
      </c>
    </row>
    <row r="4" spans="1:46" s="1" customFormat="1" ht="24.95" customHeight="1">
      <c r="B4" s="23"/>
      <c r="D4" s="106" t="s">
        <v>97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1" t="str">
        <f>'Rekapitulace stavby'!K6</f>
        <v>Teplice - Rekonstrukce ulice Francouzská</v>
      </c>
      <c r="F7" s="382"/>
      <c r="G7" s="382"/>
      <c r="H7" s="382"/>
      <c r="L7" s="23"/>
    </row>
    <row r="8" spans="1:46" s="2" customFormat="1" ht="12" customHeight="1">
      <c r="A8" s="37"/>
      <c r="B8" s="42"/>
      <c r="C8" s="37"/>
      <c r="D8" s="108" t="s">
        <v>98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3" t="s">
        <v>1348</v>
      </c>
      <c r="F9" s="384"/>
      <c r="G9" s="384"/>
      <c r="H9" s="384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28</v>
      </c>
      <c r="G11" s="37"/>
      <c r="H11" s="37"/>
      <c r="I11" s="108" t="s">
        <v>20</v>
      </c>
      <c r="J11" s="110" t="s">
        <v>28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22</v>
      </c>
      <c r="E12" s="37"/>
      <c r="F12" s="110" t="s">
        <v>23</v>
      </c>
      <c r="G12" s="37"/>
      <c r="H12" s="37"/>
      <c r="I12" s="108" t="s">
        <v>24</v>
      </c>
      <c r="J12" s="111" t="str">
        <f>'Rekapitulace stavby'!AN8</f>
        <v>30. 11. 2025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26</v>
      </c>
      <c r="E14" s="37"/>
      <c r="F14" s="37"/>
      <c r="G14" s="37"/>
      <c r="H14" s="37"/>
      <c r="I14" s="108" t="s">
        <v>27</v>
      </c>
      <c r="J14" s="110" t="str">
        <f>IF('Rekapitulace stavby'!AN10="","",'Rekapitulace stavby'!AN10)</f>
        <v/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tr">
        <f>IF('Rekapitulace stavby'!E11="","",'Rekapitulace stavby'!E11)</f>
        <v xml:space="preserve"> </v>
      </c>
      <c r="F15" s="37"/>
      <c r="G15" s="37"/>
      <c r="H15" s="37"/>
      <c r="I15" s="108" t="s">
        <v>30</v>
      </c>
      <c r="J15" s="110" t="str">
        <f>IF('Rekapitulace stavby'!AN11="","",'Rekapitulace stavby'!AN11)</f>
        <v/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31</v>
      </c>
      <c r="E17" s="37"/>
      <c r="F17" s="37"/>
      <c r="G17" s="37"/>
      <c r="H17" s="37"/>
      <c r="I17" s="108" t="s">
        <v>27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5" t="str">
        <f>'Rekapitulace stavby'!E14</f>
        <v>Vyplň údaj</v>
      </c>
      <c r="F18" s="386"/>
      <c r="G18" s="386"/>
      <c r="H18" s="386"/>
      <c r="I18" s="108" t="s">
        <v>30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33</v>
      </c>
      <c r="E20" s="37"/>
      <c r="F20" s="37"/>
      <c r="G20" s="37"/>
      <c r="H20" s="37"/>
      <c r="I20" s="108" t="s">
        <v>27</v>
      </c>
      <c r="J20" s="110" t="str">
        <f>IF('Rekapitulace stavby'!AN16="","",'Rekapitulace stavby'!AN16)</f>
        <v/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tr">
        <f>IF('Rekapitulace stavby'!E17="","",'Rekapitulace stavby'!E17)</f>
        <v>Projekce dopravní Filip, s.r.o.</v>
      </c>
      <c r="F21" s="37"/>
      <c r="G21" s="37"/>
      <c r="H21" s="37"/>
      <c r="I21" s="108" t="s">
        <v>30</v>
      </c>
      <c r="J21" s="110" t="str">
        <f>IF('Rekapitulace stavby'!AN17="","",'Rekapitulace stavby'!AN17)</f>
        <v/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36</v>
      </c>
      <c r="E23" s="37"/>
      <c r="F23" s="37"/>
      <c r="G23" s="37"/>
      <c r="H23" s="37"/>
      <c r="I23" s="108" t="s">
        <v>27</v>
      </c>
      <c r="J23" s="110" t="str">
        <f>IF('Rekapitulace stavby'!AN19="","",'Rekapitulace stavby'!AN19)</f>
        <v/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tr">
        <f>IF('Rekapitulace stavby'!E20="","",'Rekapitulace stavby'!E20)</f>
        <v xml:space="preserve"> </v>
      </c>
      <c r="F24" s="37"/>
      <c r="G24" s="37"/>
      <c r="H24" s="37"/>
      <c r="I24" s="108" t="s">
        <v>30</v>
      </c>
      <c r="J24" s="110" t="str">
        <f>IF('Rekapitulace stavby'!AN20="","",'Rekapitulace stavby'!AN20)</f>
        <v/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37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87" t="s">
        <v>28</v>
      </c>
      <c r="F27" s="387"/>
      <c r="G27" s="387"/>
      <c r="H27" s="387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39</v>
      </c>
      <c r="E30" s="37"/>
      <c r="F30" s="37"/>
      <c r="G30" s="37"/>
      <c r="H30" s="37"/>
      <c r="I30" s="37"/>
      <c r="J30" s="117">
        <f>ROUND(J83,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41</v>
      </c>
      <c r="G32" s="37"/>
      <c r="H32" s="37"/>
      <c r="I32" s="118" t="s">
        <v>40</v>
      </c>
      <c r="J32" s="118" t="s">
        <v>42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43</v>
      </c>
      <c r="E33" s="108" t="s">
        <v>44</v>
      </c>
      <c r="F33" s="120">
        <f>ROUND((SUM(BE83:BE111)),  2)</f>
        <v>0</v>
      </c>
      <c r="G33" s="37"/>
      <c r="H33" s="37"/>
      <c r="I33" s="121">
        <v>0.21</v>
      </c>
      <c r="J33" s="120">
        <f>ROUND(((SUM(BE83:BE111))*I33),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45</v>
      </c>
      <c r="F34" s="120">
        <f>ROUND((SUM(BF83:BF111)),  2)</f>
        <v>0</v>
      </c>
      <c r="G34" s="37"/>
      <c r="H34" s="37"/>
      <c r="I34" s="121">
        <v>0.12</v>
      </c>
      <c r="J34" s="120">
        <f>ROUND(((SUM(BF83:BF111))*I34),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46</v>
      </c>
      <c r="F35" s="120">
        <f>ROUND((SUM(BG83:BG111)),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47</v>
      </c>
      <c r="F36" s="120">
        <f>ROUND((SUM(BH83:BH111)),  2)</f>
        <v>0</v>
      </c>
      <c r="G36" s="37"/>
      <c r="H36" s="37"/>
      <c r="I36" s="121">
        <v>0.12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48</v>
      </c>
      <c r="F37" s="120">
        <f>ROUND((SUM(BI83:BI111)),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49</v>
      </c>
      <c r="E39" s="124"/>
      <c r="F39" s="124"/>
      <c r="G39" s="125" t="s">
        <v>50</v>
      </c>
      <c r="H39" s="126" t="s">
        <v>51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100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88" t="str">
        <f>E7</f>
        <v>Teplice - Rekonstrukce ulice Francouzská</v>
      </c>
      <c r="F48" s="389"/>
      <c r="G48" s="389"/>
      <c r="H48" s="389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98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41" t="str">
        <f>E9</f>
        <v>VRN 101 - Vedlejší rozpočtové náklady - SO 101</v>
      </c>
      <c r="F50" s="390"/>
      <c r="G50" s="390"/>
      <c r="H50" s="390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22</v>
      </c>
      <c r="D52" s="39"/>
      <c r="E52" s="39"/>
      <c r="F52" s="30" t="str">
        <f>F12</f>
        <v>Teplice</v>
      </c>
      <c r="G52" s="39"/>
      <c r="H52" s="39"/>
      <c r="I52" s="32" t="s">
        <v>24</v>
      </c>
      <c r="J52" s="62" t="str">
        <f>IF(J12="","",J12)</f>
        <v>30. 11. 2025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>
      <c r="A54" s="37"/>
      <c r="B54" s="38"/>
      <c r="C54" s="32" t="s">
        <v>26</v>
      </c>
      <c r="D54" s="39"/>
      <c r="E54" s="39"/>
      <c r="F54" s="30" t="str">
        <f>E15</f>
        <v xml:space="preserve"> </v>
      </c>
      <c r="G54" s="39"/>
      <c r="H54" s="39"/>
      <c r="I54" s="32" t="s">
        <v>33</v>
      </c>
      <c r="J54" s="35" t="str">
        <f>E21</f>
        <v>Projekce dopravní Filip, s.r.o.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31</v>
      </c>
      <c r="D55" s="39"/>
      <c r="E55" s="39"/>
      <c r="F55" s="30" t="str">
        <f>IF(E18="","",E18)</f>
        <v>Vyplň údaj</v>
      </c>
      <c r="G55" s="39"/>
      <c r="H55" s="39"/>
      <c r="I55" s="32" t="s">
        <v>36</v>
      </c>
      <c r="J55" s="35" t="str">
        <f>E24</f>
        <v xml:space="preserve"> 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101</v>
      </c>
      <c r="D57" s="134"/>
      <c r="E57" s="134"/>
      <c r="F57" s="134"/>
      <c r="G57" s="134"/>
      <c r="H57" s="134"/>
      <c r="I57" s="134"/>
      <c r="J57" s="135" t="s">
        <v>102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71</v>
      </c>
      <c r="D59" s="39"/>
      <c r="E59" s="39"/>
      <c r="F59" s="39"/>
      <c r="G59" s="39"/>
      <c r="H59" s="39"/>
      <c r="I59" s="39"/>
      <c r="J59" s="80">
        <f>J83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103</v>
      </c>
    </row>
    <row r="60" spans="1:47" s="9" customFormat="1" ht="24.95" customHeight="1">
      <c r="B60" s="137"/>
      <c r="C60" s="138"/>
      <c r="D60" s="139" t="s">
        <v>1349</v>
      </c>
      <c r="E60" s="140"/>
      <c r="F60" s="140"/>
      <c r="G60" s="140"/>
      <c r="H60" s="140"/>
      <c r="I60" s="140"/>
      <c r="J60" s="141">
        <f>J84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1350</v>
      </c>
      <c r="E61" s="146"/>
      <c r="F61" s="146"/>
      <c r="G61" s="146"/>
      <c r="H61" s="146"/>
      <c r="I61" s="146"/>
      <c r="J61" s="147">
        <f>J85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1351</v>
      </c>
      <c r="E62" s="146"/>
      <c r="F62" s="146"/>
      <c r="G62" s="146"/>
      <c r="H62" s="146"/>
      <c r="I62" s="146"/>
      <c r="J62" s="147">
        <f>J100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1352</v>
      </c>
      <c r="E63" s="146"/>
      <c r="F63" s="146"/>
      <c r="G63" s="146"/>
      <c r="H63" s="146"/>
      <c r="I63" s="146"/>
      <c r="J63" s="147">
        <f>J108</f>
        <v>0</v>
      </c>
      <c r="K63" s="144"/>
      <c r="L63" s="148"/>
    </row>
    <row r="64" spans="1:47" s="2" customFormat="1" ht="21.75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09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pans="1:31" s="2" customFormat="1" ht="6.95" customHeight="1">
      <c r="A65" s="37"/>
      <c r="B65" s="50"/>
      <c r="C65" s="51"/>
      <c r="D65" s="51"/>
      <c r="E65" s="51"/>
      <c r="F65" s="51"/>
      <c r="G65" s="51"/>
      <c r="H65" s="51"/>
      <c r="I65" s="51"/>
      <c r="J65" s="51"/>
      <c r="K65" s="51"/>
      <c r="L65" s="109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pans="1:31" s="2" customFormat="1" ht="6.95" customHeight="1">
      <c r="A69" s="37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109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pans="1:31" s="2" customFormat="1" ht="24.95" customHeight="1">
      <c r="A70" s="37"/>
      <c r="B70" s="38"/>
      <c r="C70" s="26" t="s">
        <v>119</v>
      </c>
      <c r="D70" s="39"/>
      <c r="E70" s="39"/>
      <c r="F70" s="39"/>
      <c r="G70" s="39"/>
      <c r="H70" s="39"/>
      <c r="I70" s="39"/>
      <c r="J70" s="39"/>
      <c r="K70" s="39"/>
      <c r="L70" s="10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6.95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12" customHeight="1">
      <c r="A72" s="37"/>
      <c r="B72" s="38"/>
      <c r="C72" s="32" t="s">
        <v>16</v>
      </c>
      <c r="D72" s="39"/>
      <c r="E72" s="39"/>
      <c r="F72" s="39"/>
      <c r="G72" s="39"/>
      <c r="H72" s="39"/>
      <c r="I72" s="39"/>
      <c r="J72" s="39"/>
      <c r="K72" s="39"/>
      <c r="L72" s="10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16.5" customHeight="1">
      <c r="A73" s="37"/>
      <c r="B73" s="38"/>
      <c r="C73" s="39"/>
      <c r="D73" s="39"/>
      <c r="E73" s="388" t="str">
        <f>E7</f>
        <v>Teplice - Rekonstrukce ulice Francouzská</v>
      </c>
      <c r="F73" s="389"/>
      <c r="G73" s="389"/>
      <c r="H73" s="389"/>
      <c r="I73" s="39"/>
      <c r="J73" s="39"/>
      <c r="K73" s="39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2" customHeight="1">
      <c r="A74" s="37"/>
      <c r="B74" s="38"/>
      <c r="C74" s="32" t="s">
        <v>98</v>
      </c>
      <c r="D74" s="39"/>
      <c r="E74" s="39"/>
      <c r="F74" s="39"/>
      <c r="G74" s="39"/>
      <c r="H74" s="39"/>
      <c r="I74" s="39"/>
      <c r="J74" s="39"/>
      <c r="K74" s="39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6.5" customHeight="1">
      <c r="A75" s="37"/>
      <c r="B75" s="38"/>
      <c r="C75" s="39"/>
      <c r="D75" s="39"/>
      <c r="E75" s="341" t="str">
        <f>E9</f>
        <v>VRN 101 - Vedlejší rozpočtové náklady - SO 101</v>
      </c>
      <c r="F75" s="390"/>
      <c r="G75" s="390"/>
      <c r="H75" s="390"/>
      <c r="I75" s="39"/>
      <c r="J75" s="39"/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6.95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2" customHeight="1">
      <c r="A77" s="37"/>
      <c r="B77" s="38"/>
      <c r="C77" s="32" t="s">
        <v>22</v>
      </c>
      <c r="D77" s="39"/>
      <c r="E77" s="39"/>
      <c r="F77" s="30" t="str">
        <f>F12</f>
        <v>Teplice</v>
      </c>
      <c r="G77" s="39"/>
      <c r="H77" s="39"/>
      <c r="I77" s="32" t="s">
        <v>24</v>
      </c>
      <c r="J77" s="62" t="str">
        <f>IF(J12="","",J12)</f>
        <v>30. 11. 2025</v>
      </c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6.95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25.7" customHeight="1">
      <c r="A79" s="37"/>
      <c r="B79" s="38"/>
      <c r="C79" s="32" t="s">
        <v>26</v>
      </c>
      <c r="D79" s="39"/>
      <c r="E79" s="39"/>
      <c r="F79" s="30" t="str">
        <f>E15</f>
        <v xml:space="preserve"> </v>
      </c>
      <c r="G79" s="39"/>
      <c r="H79" s="39"/>
      <c r="I79" s="32" t="s">
        <v>33</v>
      </c>
      <c r="J79" s="35" t="str">
        <f>E21</f>
        <v>Projekce dopravní Filip, s.r.o.</v>
      </c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5.2" customHeight="1">
      <c r="A80" s="37"/>
      <c r="B80" s="38"/>
      <c r="C80" s="32" t="s">
        <v>31</v>
      </c>
      <c r="D80" s="39"/>
      <c r="E80" s="39"/>
      <c r="F80" s="30" t="str">
        <f>IF(E18="","",E18)</f>
        <v>Vyplň údaj</v>
      </c>
      <c r="G80" s="39"/>
      <c r="H80" s="39"/>
      <c r="I80" s="32" t="s">
        <v>36</v>
      </c>
      <c r="J80" s="35" t="str">
        <f>E24</f>
        <v xml:space="preserve"> </v>
      </c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0.35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11" customFormat="1" ht="29.25" customHeight="1">
      <c r="A82" s="149"/>
      <c r="B82" s="150"/>
      <c r="C82" s="151" t="s">
        <v>120</v>
      </c>
      <c r="D82" s="152" t="s">
        <v>58</v>
      </c>
      <c r="E82" s="152" t="s">
        <v>54</v>
      </c>
      <c r="F82" s="152" t="s">
        <v>55</v>
      </c>
      <c r="G82" s="152" t="s">
        <v>121</v>
      </c>
      <c r="H82" s="152" t="s">
        <v>122</v>
      </c>
      <c r="I82" s="152" t="s">
        <v>123</v>
      </c>
      <c r="J82" s="152" t="s">
        <v>102</v>
      </c>
      <c r="K82" s="153" t="s">
        <v>124</v>
      </c>
      <c r="L82" s="154"/>
      <c r="M82" s="71" t="s">
        <v>28</v>
      </c>
      <c r="N82" s="72" t="s">
        <v>43</v>
      </c>
      <c r="O82" s="72" t="s">
        <v>125</v>
      </c>
      <c r="P82" s="72" t="s">
        <v>126</v>
      </c>
      <c r="Q82" s="72" t="s">
        <v>127</v>
      </c>
      <c r="R82" s="72" t="s">
        <v>128</v>
      </c>
      <c r="S82" s="72" t="s">
        <v>129</v>
      </c>
      <c r="T82" s="73" t="s">
        <v>130</v>
      </c>
      <c r="U82" s="149"/>
      <c r="V82" s="149"/>
      <c r="W82" s="149"/>
      <c r="X82" s="149"/>
      <c r="Y82" s="149"/>
      <c r="Z82" s="149"/>
      <c r="AA82" s="149"/>
      <c r="AB82" s="149"/>
      <c r="AC82" s="149"/>
      <c r="AD82" s="149"/>
      <c r="AE82" s="149"/>
    </row>
    <row r="83" spans="1:65" s="2" customFormat="1" ht="22.9" customHeight="1">
      <c r="A83" s="37"/>
      <c r="B83" s="38"/>
      <c r="C83" s="78" t="s">
        <v>131</v>
      </c>
      <c r="D83" s="39"/>
      <c r="E83" s="39"/>
      <c r="F83" s="39"/>
      <c r="G83" s="39"/>
      <c r="H83" s="39"/>
      <c r="I83" s="39"/>
      <c r="J83" s="155">
        <f>BK83</f>
        <v>0</v>
      </c>
      <c r="K83" s="39"/>
      <c r="L83" s="42"/>
      <c r="M83" s="74"/>
      <c r="N83" s="156"/>
      <c r="O83" s="75"/>
      <c r="P83" s="157">
        <f>P84</f>
        <v>0</v>
      </c>
      <c r="Q83" s="75"/>
      <c r="R83" s="157">
        <f>R84</f>
        <v>0</v>
      </c>
      <c r="S83" s="75"/>
      <c r="T83" s="158">
        <f>T84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20" t="s">
        <v>72</v>
      </c>
      <c r="AU83" s="20" t="s">
        <v>103</v>
      </c>
      <c r="BK83" s="159">
        <f>BK84</f>
        <v>0</v>
      </c>
    </row>
    <row r="84" spans="1:65" s="12" customFormat="1" ht="25.9" customHeight="1">
      <c r="B84" s="160"/>
      <c r="C84" s="161"/>
      <c r="D84" s="162" t="s">
        <v>72</v>
      </c>
      <c r="E84" s="163" t="s">
        <v>1353</v>
      </c>
      <c r="F84" s="163" t="s">
        <v>1354</v>
      </c>
      <c r="G84" s="161"/>
      <c r="H84" s="161"/>
      <c r="I84" s="164"/>
      <c r="J84" s="165">
        <f>BK84</f>
        <v>0</v>
      </c>
      <c r="K84" s="161"/>
      <c r="L84" s="166"/>
      <c r="M84" s="167"/>
      <c r="N84" s="168"/>
      <c r="O84" s="168"/>
      <c r="P84" s="169">
        <f>P85+P100+P108</f>
        <v>0</v>
      </c>
      <c r="Q84" s="168"/>
      <c r="R84" s="169">
        <f>R85+R100+R108</f>
        <v>0</v>
      </c>
      <c r="S84" s="168"/>
      <c r="T84" s="170">
        <f>T85+T100+T108</f>
        <v>0</v>
      </c>
      <c r="AR84" s="171" t="s">
        <v>176</v>
      </c>
      <c r="AT84" s="172" t="s">
        <v>72</v>
      </c>
      <c r="AU84" s="172" t="s">
        <v>73</v>
      </c>
      <c r="AY84" s="171" t="s">
        <v>134</v>
      </c>
      <c r="BK84" s="173">
        <f>BK85+BK100+BK108</f>
        <v>0</v>
      </c>
    </row>
    <row r="85" spans="1:65" s="12" customFormat="1" ht="22.9" customHeight="1">
      <c r="B85" s="160"/>
      <c r="C85" s="161"/>
      <c r="D85" s="162" t="s">
        <v>72</v>
      </c>
      <c r="E85" s="174" t="s">
        <v>1355</v>
      </c>
      <c r="F85" s="174" t="s">
        <v>1356</v>
      </c>
      <c r="G85" s="161"/>
      <c r="H85" s="161"/>
      <c r="I85" s="164"/>
      <c r="J85" s="175">
        <f>BK85</f>
        <v>0</v>
      </c>
      <c r="K85" s="161"/>
      <c r="L85" s="166"/>
      <c r="M85" s="167"/>
      <c r="N85" s="168"/>
      <c r="O85" s="168"/>
      <c r="P85" s="169">
        <f>SUM(P86:P99)</f>
        <v>0</v>
      </c>
      <c r="Q85" s="168"/>
      <c r="R85" s="169">
        <f>SUM(R86:R99)</f>
        <v>0</v>
      </c>
      <c r="S85" s="168"/>
      <c r="T85" s="170">
        <f>SUM(T86:T99)</f>
        <v>0</v>
      </c>
      <c r="AR85" s="171" t="s">
        <v>176</v>
      </c>
      <c r="AT85" s="172" t="s">
        <v>72</v>
      </c>
      <c r="AU85" s="172" t="s">
        <v>81</v>
      </c>
      <c r="AY85" s="171" t="s">
        <v>134</v>
      </c>
      <c r="BK85" s="173">
        <f>SUM(BK86:BK99)</f>
        <v>0</v>
      </c>
    </row>
    <row r="86" spans="1:65" s="2" customFormat="1" ht="16.5" customHeight="1">
      <c r="A86" s="37"/>
      <c r="B86" s="38"/>
      <c r="C86" s="176" t="s">
        <v>81</v>
      </c>
      <c r="D86" s="176" t="s">
        <v>136</v>
      </c>
      <c r="E86" s="177" t="s">
        <v>1357</v>
      </c>
      <c r="F86" s="178" t="s">
        <v>1358</v>
      </c>
      <c r="G86" s="179" t="s">
        <v>1359</v>
      </c>
      <c r="H86" s="180">
        <v>1</v>
      </c>
      <c r="I86" s="181"/>
      <c r="J86" s="182">
        <f>ROUND(I86*H86,2)</f>
        <v>0</v>
      </c>
      <c r="K86" s="178" t="s">
        <v>140</v>
      </c>
      <c r="L86" s="42"/>
      <c r="M86" s="183" t="s">
        <v>28</v>
      </c>
      <c r="N86" s="184" t="s">
        <v>44</v>
      </c>
      <c r="O86" s="67"/>
      <c r="P86" s="185">
        <f>O86*H86</f>
        <v>0</v>
      </c>
      <c r="Q86" s="185">
        <v>0</v>
      </c>
      <c r="R86" s="185">
        <f>Q86*H86</f>
        <v>0</v>
      </c>
      <c r="S86" s="185">
        <v>0</v>
      </c>
      <c r="T86" s="186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87" t="s">
        <v>1360</v>
      </c>
      <c r="AT86" s="187" t="s">
        <v>136</v>
      </c>
      <c r="AU86" s="187" t="s">
        <v>83</v>
      </c>
      <c r="AY86" s="20" t="s">
        <v>134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20" t="s">
        <v>81</v>
      </c>
      <c r="BK86" s="188">
        <f>ROUND(I86*H86,2)</f>
        <v>0</v>
      </c>
      <c r="BL86" s="20" t="s">
        <v>1360</v>
      </c>
      <c r="BM86" s="187" t="s">
        <v>1361</v>
      </c>
    </row>
    <row r="87" spans="1:65" s="2" customFormat="1" ht="11.25">
      <c r="A87" s="37"/>
      <c r="B87" s="38"/>
      <c r="C87" s="39"/>
      <c r="D87" s="189" t="s">
        <v>143</v>
      </c>
      <c r="E87" s="39"/>
      <c r="F87" s="190" t="s">
        <v>1358</v>
      </c>
      <c r="G87" s="39"/>
      <c r="H87" s="39"/>
      <c r="I87" s="191"/>
      <c r="J87" s="39"/>
      <c r="K87" s="39"/>
      <c r="L87" s="42"/>
      <c r="M87" s="192"/>
      <c r="N87" s="193"/>
      <c r="O87" s="67"/>
      <c r="P87" s="67"/>
      <c r="Q87" s="67"/>
      <c r="R87" s="67"/>
      <c r="S87" s="67"/>
      <c r="T87" s="68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20" t="s">
        <v>143</v>
      </c>
      <c r="AU87" s="20" t="s">
        <v>83</v>
      </c>
    </row>
    <row r="88" spans="1:65" s="2" customFormat="1" ht="11.25">
      <c r="A88" s="37"/>
      <c r="B88" s="38"/>
      <c r="C88" s="39"/>
      <c r="D88" s="194" t="s">
        <v>145</v>
      </c>
      <c r="E88" s="39"/>
      <c r="F88" s="195" t="s">
        <v>1362</v>
      </c>
      <c r="G88" s="39"/>
      <c r="H88" s="39"/>
      <c r="I88" s="191"/>
      <c r="J88" s="39"/>
      <c r="K88" s="39"/>
      <c r="L88" s="42"/>
      <c r="M88" s="192"/>
      <c r="N88" s="193"/>
      <c r="O88" s="67"/>
      <c r="P88" s="67"/>
      <c r="Q88" s="67"/>
      <c r="R88" s="67"/>
      <c r="S88" s="67"/>
      <c r="T88" s="68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20" t="s">
        <v>145</v>
      </c>
      <c r="AU88" s="20" t="s">
        <v>83</v>
      </c>
    </row>
    <row r="89" spans="1:65" s="2" customFormat="1" ht="16.5" customHeight="1">
      <c r="A89" s="37"/>
      <c r="B89" s="38"/>
      <c r="C89" s="176" t="s">
        <v>83</v>
      </c>
      <c r="D89" s="176" t="s">
        <v>136</v>
      </c>
      <c r="E89" s="177" t="s">
        <v>1363</v>
      </c>
      <c r="F89" s="178" t="s">
        <v>1364</v>
      </c>
      <c r="G89" s="179" t="s">
        <v>1359</v>
      </c>
      <c r="H89" s="180">
        <v>1</v>
      </c>
      <c r="I89" s="181"/>
      <c r="J89" s="182">
        <f>ROUND(I89*H89,2)</f>
        <v>0</v>
      </c>
      <c r="K89" s="178" t="s">
        <v>140</v>
      </c>
      <c r="L89" s="42"/>
      <c r="M89" s="183" t="s">
        <v>28</v>
      </c>
      <c r="N89" s="184" t="s">
        <v>44</v>
      </c>
      <c r="O89" s="67"/>
      <c r="P89" s="185">
        <f>O89*H89</f>
        <v>0</v>
      </c>
      <c r="Q89" s="185">
        <v>0</v>
      </c>
      <c r="R89" s="185">
        <f>Q89*H89</f>
        <v>0</v>
      </c>
      <c r="S89" s="185">
        <v>0</v>
      </c>
      <c r="T89" s="186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87" t="s">
        <v>1360</v>
      </c>
      <c r="AT89" s="187" t="s">
        <v>136</v>
      </c>
      <c r="AU89" s="187" t="s">
        <v>83</v>
      </c>
      <c r="AY89" s="20" t="s">
        <v>134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20" t="s">
        <v>81</v>
      </c>
      <c r="BK89" s="188">
        <f>ROUND(I89*H89,2)</f>
        <v>0</v>
      </c>
      <c r="BL89" s="20" t="s">
        <v>1360</v>
      </c>
      <c r="BM89" s="187" t="s">
        <v>1365</v>
      </c>
    </row>
    <row r="90" spans="1:65" s="2" customFormat="1" ht="29.25">
      <c r="A90" s="37"/>
      <c r="B90" s="38"/>
      <c r="C90" s="39"/>
      <c r="D90" s="189" t="s">
        <v>143</v>
      </c>
      <c r="E90" s="39"/>
      <c r="F90" s="190" t="s">
        <v>1366</v>
      </c>
      <c r="G90" s="39"/>
      <c r="H90" s="39"/>
      <c r="I90" s="191"/>
      <c r="J90" s="39"/>
      <c r="K90" s="39"/>
      <c r="L90" s="42"/>
      <c r="M90" s="192"/>
      <c r="N90" s="193"/>
      <c r="O90" s="67"/>
      <c r="P90" s="67"/>
      <c r="Q90" s="67"/>
      <c r="R90" s="67"/>
      <c r="S90" s="67"/>
      <c r="T90" s="68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20" t="s">
        <v>143</v>
      </c>
      <c r="AU90" s="20" t="s">
        <v>83</v>
      </c>
    </row>
    <row r="91" spans="1:65" s="2" customFormat="1" ht="11.25">
      <c r="A91" s="37"/>
      <c r="B91" s="38"/>
      <c r="C91" s="39"/>
      <c r="D91" s="194" t="s">
        <v>145</v>
      </c>
      <c r="E91" s="39"/>
      <c r="F91" s="195" t="s">
        <v>1367</v>
      </c>
      <c r="G91" s="39"/>
      <c r="H91" s="39"/>
      <c r="I91" s="191"/>
      <c r="J91" s="39"/>
      <c r="K91" s="39"/>
      <c r="L91" s="42"/>
      <c r="M91" s="192"/>
      <c r="N91" s="193"/>
      <c r="O91" s="67"/>
      <c r="P91" s="67"/>
      <c r="Q91" s="67"/>
      <c r="R91" s="67"/>
      <c r="S91" s="67"/>
      <c r="T91" s="68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20" t="s">
        <v>145</v>
      </c>
      <c r="AU91" s="20" t="s">
        <v>83</v>
      </c>
    </row>
    <row r="92" spans="1:65" s="2" customFormat="1" ht="87.75">
      <c r="A92" s="37"/>
      <c r="B92" s="38"/>
      <c r="C92" s="39"/>
      <c r="D92" s="189" t="s">
        <v>203</v>
      </c>
      <c r="E92" s="39"/>
      <c r="F92" s="228" t="s">
        <v>1368</v>
      </c>
      <c r="G92" s="39"/>
      <c r="H92" s="39"/>
      <c r="I92" s="191"/>
      <c r="J92" s="39"/>
      <c r="K92" s="39"/>
      <c r="L92" s="42"/>
      <c r="M92" s="192"/>
      <c r="N92" s="193"/>
      <c r="O92" s="67"/>
      <c r="P92" s="67"/>
      <c r="Q92" s="67"/>
      <c r="R92" s="67"/>
      <c r="S92" s="67"/>
      <c r="T92" s="68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20" t="s">
        <v>203</v>
      </c>
      <c r="AU92" s="20" t="s">
        <v>83</v>
      </c>
    </row>
    <row r="93" spans="1:65" s="2" customFormat="1" ht="16.5" customHeight="1">
      <c r="A93" s="37"/>
      <c r="B93" s="38"/>
      <c r="C93" s="176" t="s">
        <v>161</v>
      </c>
      <c r="D93" s="176" t="s">
        <v>136</v>
      </c>
      <c r="E93" s="177" t="s">
        <v>1369</v>
      </c>
      <c r="F93" s="178" t="s">
        <v>1370</v>
      </c>
      <c r="G93" s="179" t="s">
        <v>1359</v>
      </c>
      <c r="H93" s="180">
        <v>1</v>
      </c>
      <c r="I93" s="181"/>
      <c r="J93" s="182">
        <f>ROUND(I93*H93,2)</f>
        <v>0</v>
      </c>
      <c r="K93" s="178" t="s">
        <v>140</v>
      </c>
      <c r="L93" s="42"/>
      <c r="M93" s="183" t="s">
        <v>28</v>
      </c>
      <c r="N93" s="184" t="s">
        <v>44</v>
      </c>
      <c r="O93" s="67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87" t="s">
        <v>1360</v>
      </c>
      <c r="AT93" s="187" t="s">
        <v>136</v>
      </c>
      <c r="AU93" s="187" t="s">
        <v>83</v>
      </c>
      <c r="AY93" s="20" t="s">
        <v>134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20" t="s">
        <v>81</v>
      </c>
      <c r="BK93" s="188">
        <f>ROUND(I93*H93,2)</f>
        <v>0</v>
      </c>
      <c r="BL93" s="20" t="s">
        <v>1360</v>
      </c>
      <c r="BM93" s="187" t="s">
        <v>1371</v>
      </c>
    </row>
    <row r="94" spans="1:65" s="2" customFormat="1" ht="11.25">
      <c r="A94" s="37"/>
      <c r="B94" s="38"/>
      <c r="C94" s="39"/>
      <c r="D94" s="189" t="s">
        <v>143</v>
      </c>
      <c r="E94" s="39"/>
      <c r="F94" s="190" t="s">
        <v>1370</v>
      </c>
      <c r="G94" s="39"/>
      <c r="H94" s="39"/>
      <c r="I94" s="191"/>
      <c r="J94" s="39"/>
      <c r="K94" s="39"/>
      <c r="L94" s="42"/>
      <c r="M94" s="192"/>
      <c r="N94" s="193"/>
      <c r="O94" s="67"/>
      <c r="P94" s="67"/>
      <c r="Q94" s="67"/>
      <c r="R94" s="67"/>
      <c r="S94" s="67"/>
      <c r="T94" s="68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20" t="s">
        <v>143</v>
      </c>
      <c r="AU94" s="20" t="s">
        <v>83</v>
      </c>
    </row>
    <row r="95" spans="1:65" s="2" customFormat="1" ht="11.25">
      <c r="A95" s="37"/>
      <c r="B95" s="38"/>
      <c r="C95" s="39"/>
      <c r="D95" s="194" t="s">
        <v>145</v>
      </c>
      <c r="E95" s="39"/>
      <c r="F95" s="195" t="s">
        <v>1372</v>
      </c>
      <c r="G95" s="39"/>
      <c r="H95" s="39"/>
      <c r="I95" s="191"/>
      <c r="J95" s="39"/>
      <c r="K95" s="39"/>
      <c r="L95" s="42"/>
      <c r="M95" s="192"/>
      <c r="N95" s="193"/>
      <c r="O95" s="67"/>
      <c r="P95" s="67"/>
      <c r="Q95" s="67"/>
      <c r="R95" s="67"/>
      <c r="S95" s="67"/>
      <c r="T95" s="68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20" t="s">
        <v>145</v>
      </c>
      <c r="AU95" s="20" t="s">
        <v>83</v>
      </c>
    </row>
    <row r="96" spans="1:65" s="2" customFormat="1" ht="78">
      <c r="A96" s="37"/>
      <c r="B96" s="38"/>
      <c r="C96" s="39"/>
      <c r="D96" s="189" t="s">
        <v>203</v>
      </c>
      <c r="E96" s="39"/>
      <c r="F96" s="228" t="s">
        <v>1373</v>
      </c>
      <c r="G96" s="39"/>
      <c r="H96" s="39"/>
      <c r="I96" s="191"/>
      <c r="J96" s="39"/>
      <c r="K96" s="39"/>
      <c r="L96" s="42"/>
      <c r="M96" s="192"/>
      <c r="N96" s="193"/>
      <c r="O96" s="67"/>
      <c r="P96" s="67"/>
      <c r="Q96" s="67"/>
      <c r="R96" s="67"/>
      <c r="S96" s="67"/>
      <c r="T96" s="68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20" t="s">
        <v>203</v>
      </c>
      <c r="AU96" s="20" t="s">
        <v>83</v>
      </c>
    </row>
    <row r="97" spans="1:65" s="2" customFormat="1" ht="16.5" customHeight="1">
      <c r="A97" s="37"/>
      <c r="B97" s="38"/>
      <c r="C97" s="176" t="s">
        <v>141</v>
      </c>
      <c r="D97" s="176" t="s">
        <v>136</v>
      </c>
      <c r="E97" s="177" t="s">
        <v>1374</v>
      </c>
      <c r="F97" s="178" t="s">
        <v>1375</v>
      </c>
      <c r="G97" s="179" t="s">
        <v>1359</v>
      </c>
      <c r="H97" s="180">
        <v>1</v>
      </c>
      <c r="I97" s="181"/>
      <c r="J97" s="182">
        <f>ROUND(I97*H97,2)</f>
        <v>0</v>
      </c>
      <c r="K97" s="178" t="s">
        <v>140</v>
      </c>
      <c r="L97" s="42"/>
      <c r="M97" s="183" t="s">
        <v>28</v>
      </c>
      <c r="N97" s="184" t="s">
        <v>44</v>
      </c>
      <c r="O97" s="67"/>
      <c r="P97" s="185">
        <f>O97*H97</f>
        <v>0</v>
      </c>
      <c r="Q97" s="185">
        <v>0</v>
      </c>
      <c r="R97" s="185">
        <f>Q97*H97</f>
        <v>0</v>
      </c>
      <c r="S97" s="185">
        <v>0</v>
      </c>
      <c r="T97" s="186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87" t="s">
        <v>1360</v>
      </c>
      <c r="AT97" s="187" t="s">
        <v>136</v>
      </c>
      <c r="AU97" s="187" t="s">
        <v>83</v>
      </c>
      <c r="AY97" s="20" t="s">
        <v>134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20" t="s">
        <v>81</v>
      </c>
      <c r="BK97" s="188">
        <f>ROUND(I97*H97,2)</f>
        <v>0</v>
      </c>
      <c r="BL97" s="20" t="s">
        <v>1360</v>
      </c>
      <c r="BM97" s="187" t="s">
        <v>1376</v>
      </c>
    </row>
    <row r="98" spans="1:65" s="2" customFormat="1" ht="11.25">
      <c r="A98" s="37"/>
      <c r="B98" s="38"/>
      <c r="C98" s="39"/>
      <c r="D98" s="189" t="s">
        <v>143</v>
      </c>
      <c r="E98" s="39"/>
      <c r="F98" s="190" t="s">
        <v>1375</v>
      </c>
      <c r="G98" s="39"/>
      <c r="H98" s="39"/>
      <c r="I98" s="191"/>
      <c r="J98" s="39"/>
      <c r="K98" s="39"/>
      <c r="L98" s="42"/>
      <c r="M98" s="192"/>
      <c r="N98" s="193"/>
      <c r="O98" s="67"/>
      <c r="P98" s="67"/>
      <c r="Q98" s="67"/>
      <c r="R98" s="67"/>
      <c r="S98" s="67"/>
      <c r="T98" s="68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20" t="s">
        <v>143</v>
      </c>
      <c r="AU98" s="20" t="s">
        <v>83</v>
      </c>
    </row>
    <row r="99" spans="1:65" s="2" customFormat="1" ht="11.25">
      <c r="A99" s="37"/>
      <c r="B99" s="38"/>
      <c r="C99" s="39"/>
      <c r="D99" s="194" t="s">
        <v>145</v>
      </c>
      <c r="E99" s="39"/>
      <c r="F99" s="195" t="s">
        <v>1377</v>
      </c>
      <c r="G99" s="39"/>
      <c r="H99" s="39"/>
      <c r="I99" s="191"/>
      <c r="J99" s="39"/>
      <c r="K99" s="39"/>
      <c r="L99" s="42"/>
      <c r="M99" s="192"/>
      <c r="N99" s="193"/>
      <c r="O99" s="67"/>
      <c r="P99" s="67"/>
      <c r="Q99" s="67"/>
      <c r="R99" s="67"/>
      <c r="S99" s="67"/>
      <c r="T99" s="68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20" t="s">
        <v>145</v>
      </c>
      <c r="AU99" s="20" t="s">
        <v>83</v>
      </c>
    </row>
    <row r="100" spans="1:65" s="12" customFormat="1" ht="22.9" customHeight="1">
      <c r="B100" s="160"/>
      <c r="C100" s="161"/>
      <c r="D100" s="162" t="s">
        <v>72</v>
      </c>
      <c r="E100" s="174" t="s">
        <v>1378</v>
      </c>
      <c r="F100" s="174" t="s">
        <v>1379</v>
      </c>
      <c r="G100" s="161"/>
      <c r="H100" s="161"/>
      <c r="I100" s="164"/>
      <c r="J100" s="175">
        <f>BK100</f>
        <v>0</v>
      </c>
      <c r="K100" s="161"/>
      <c r="L100" s="166"/>
      <c r="M100" s="167"/>
      <c r="N100" s="168"/>
      <c r="O100" s="168"/>
      <c r="P100" s="169">
        <f>SUM(P101:P107)</f>
        <v>0</v>
      </c>
      <c r="Q100" s="168"/>
      <c r="R100" s="169">
        <f>SUM(R101:R107)</f>
        <v>0</v>
      </c>
      <c r="S100" s="168"/>
      <c r="T100" s="170">
        <f>SUM(T101:T107)</f>
        <v>0</v>
      </c>
      <c r="AR100" s="171" t="s">
        <v>176</v>
      </c>
      <c r="AT100" s="172" t="s">
        <v>72</v>
      </c>
      <c r="AU100" s="172" t="s">
        <v>81</v>
      </c>
      <c r="AY100" s="171" t="s">
        <v>134</v>
      </c>
      <c r="BK100" s="173">
        <f>SUM(BK101:BK107)</f>
        <v>0</v>
      </c>
    </row>
    <row r="101" spans="1:65" s="2" customFormat="1" ht="16.5" customHeight="1">
      <c r="A101" s="37"/>
      <c r="B101" s="38"/>
      <c r="C101" s="176">
        <v>5</v>
      </c>
      <c r="D101" s="176" t="s">
        <v>136</v>
      </c>
      <c r="E101" s="177" t="s">
        <v>1380</v>
      </c>
      <c r="F101" s="178" t="s">
        <v>1379</v>
      </c>
      <c r="G101" s="179" t="s">
        <v>1359</v>
      </c>
      <c r="H101" s="180">
        <v>1</v>
      </c>
      <c r="I101" s="181"/>
      <c r="J101" s="182">
        <f>ROUND(I101*H101,2)</f>
        <v>0</v>
      </c>
      <c r="K101" s="178" t="s">
        <v>140</v>
      </c>
      <c r="L101" s="42"/>
      <c r="M101" s="183" t="s">
        <v>28</v>
      </c>
      <c r="N101" s="184" t="s">
        <v>44</v>
      </c>
      <c r="O101" s="67"/>
      <c r="P101" s="185">
        <f>O101*H101</f>
        <v>0</v>
      </c>
      <c r="Q101" s="185">
        <v>0</v>
      </c>
      <c r="R101" s="185">
        <f>Q101*H101</f>
        <v>0</v>
      </c>
      <c r="S101" s="185">
        <v>0</v>
      </c>
      <c r="T101" s="186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87" t="s">
        <v>1360</v>
      </c>
      <c r="AT101" s="187" t="s">
        <v>136</v>
      </c>
      <c r="AU101" s="187" t="s">
        <v>83</v>
      </c>
      <c r="AY101" s="20" t="s">
        <v>134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20" t="s">
        <v>81</v>
      </c>
      <c r="BK101" s="188">
        <f>ROUND(I101*H101,2)</f>
        <v>0</v>
      </c>
      <c r="BL101" s="20" t="s">
        <v>1360</v>
      </c>
      <c r="BM101" s="187" t="s">
        <v>1381</v>
      </c>
    </row>
    <row r="102" spans="1:65" s="2" customFormat="1" ht="11.25">
      <c r="A102" s="37"/>
      <c r="B102" s="38"/>
      <c r="C102" s="39"/>
      <c r="D102" s="189" t="s">
        <v>143</v>
      </c>
      <c r="E102" s="39"/>
      <c r="F102" s="190" t="s">
        <v>1379</v>
      </c>
      <c r="G102" s="39"/>
      <c r="H102" s="39"/>
      <c r="I102" s="191"/>
      <c r="J102" s="39"/>
      <c r="K102" s="39"/>
      <c r="L102" s="42"/>
      <c r="M102" s="192"/>
      <c r="N102" s="193"/>
      <c r="O102" s="67"/>
      <c r="P102" s="67"/>
      <c r="Q102" s="67"/>
      <c r="R102" s="67"/>
      <c r="S102" s="67"/>
      <c r="T102" s="68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20" t="s">
        <v>143</v>
      </c>
      <c r="AU102" s="20" t="s">
        <v>83</v>
      </c>
    </row>
    <row r="103" spans="1:65" s="2" customFormat="1" ht="11.25">
      <c r="A103" s="37"/>
      <c r="B103" s="38"/>
      <c r="C103" s="39"/>
      <c r="D103" s="194" t="s">
        <v>145</v>
      </c>
      <c r="E103" s="39"/>
      <c r="F103" s="195" t="s">
        <v>1382</v>
      </c>
      <c r="G103" s="39"/>
      <c r="H103" s="39"/>
      <c r="I103" s="191"/>
      <c r="J103" s="39"/>
      <c r="K103" s="39"/>
      <c r="L103" s="42"/>
      <c r="M103" s="192"/>
      <c r="N103" s="193"/>
      <c r="O103" s="67"/>
      <c r="P103" s="67"/>
      <c r="Q103" s="67"/>
      <c r="R103" s="67"/>
      <c r="S103" s="67"/>
      <c r="T103" s="68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20" t="s">
        <v>145</v>
      </c>
      <c r="AU103" s="20" t="s">
        <v>83</v>
      </c>
    </row>
    <row r="104" spans="1:65" s="2" customFormat="1" ht="185.25">
      <c r="A104" s="37"/>
      <c r="B104" s="38"/>
      <c r="C104" s="39"/>
      <c r="D104" s="189" t="s">
        <v>203</v>
      </c>
      <c r="E104" s="39"/>
      <c r="F104" s="228" t="s">
        <v>1383</v>
      </c>
      <c r="G104" s="39"/>
      <c r="H104" s="39"/>
      <c r="I104" s="191"/>
      <c r="J104" s="39"/>
      <c r="K104" s="39"/>
      <c r="L104" s="42"/>
      <c r="M104" s="192"/>
      <c r="N104" s="193"/>
      <c r="O104" s="67"/>
      <c r="P104" s="67"/>
      <c r="Q104" s="67"/>
      <c r="R104" s="67"/>
      <c r="S104" s="67"/>
      <c r="T104" s="68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20" t="s">
        <v>203</v>
      </c>
      <c r="AU104" s="20" t="s">
        <v>83</v>
      </c>
    </row>
    <row r="105" spans="1:65" s="2" customFormat="1" ht="16.5" customHeight="1">
      <c r="A105" s="37"/>
      <c r="B105" s="38"/>
      <c r="C105" s="176">
        <v>6</v>
      </c>
      <c r="D105" s="176" t="s">
        <v>136</v>
      </c>
      <c r="E105" s="177" t="s">
        <v>1384</v>
      </c>
      <c r="F105" s="178" t="s">
        <v>1385</v>
      </c>
      <c r="G105" s="179" t="s">
        <v>1359</v>
      </c>
      <c r="H105" s="180">
        <v>1</v>
      </c>
      <c r="I105" s="181"/>
      <c r="J105" s="182">
        <f>ROUND(I105*H105,2)</f>
        <v>0</v>
      </c>
      <c r="K105" s="178" t="s">
        <v>140</v>
      </c>
      <c r="L105" s="42"/>
      <c r="M105" s="183" t="s">
        <v>28</v>
      </c>
      <c r="N105" s="184" t="s">
        <v>44</v>
      </c>
      <c r="O105" s="67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87" t="s">
        <v>1360</v>
      </c>
      <c r="AT105" s="187" t="s">
        <v>136</v>
      </c>
      <c r="AU105" s="187" t="s">
        <v>83</v>
      </c>
      <c r="AY105" s="20" t="s">
        <v>134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20" t="s">
        <v>81</v>
      </c>
      <c r="BK105" s="188">
        <f>ROUND(I105*H105,2)</f>
        <v>0</v>
      </c>
      <c r="BL105" s="20" t="s">
        <v>1360</v>
      </c>
      <c r="BM105" s="187" t="s">
        <v>1386</v>
      </c>
    </row>
    <row r="106" spans="1:65" s="2" customFormat="1" ht="11.25">
      <c r="A106" s="37"/>
      <c r="B106" s="38"/>
      <c r="C106" s="39"/>
      <c r="D106" s="189" t="s">
        <v>143</v>
      </c>
      <c r="E106" s="39"/>
      <c r="F106" s="190" t="s">
        <v>1385</v>
      </c>
      <c r="G106" s="39"/>
      <c r="H106" s="39"/>
      <c r="I106" s="191"/>
      <c r="J106" s="39"/>
      <c r="K106" s="39"/>
      <c r="L106" s="42"/>
      <c r="M106" s="192"/>
      <c r="N106" s="193"/>
      <c r="O106" s="67"/>
      <c r="P106" s="67"/>
      <c r="Q106" s="67"/>
      <c r="R106" s="67"/>
      <c r="S106" s="67"/>
      <c r="T106" s="68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20" t="s">
        <v>143</v>
      </c>
      <c r="AU106" s="20" t="s">
        <v>83</v>
      </c>
    </row>
    <row r="107" spans="1:65" s="2" customFormat="1" ht="11.25">
      <c r="A107" s="37"/>
      <c r="B107" s="38"/>
      <c r="C107" s="39"/>
      <c r="D107" s="194" t="s">
        <v>145</v>
      </c>
      <c r="E107" s="39"/>
      <c r="F107" s="195" t="s">
        <v>1387</v>
      </c>
      <c r="G107" s="39"/>
      <c r="H107" s="39"/>
      <c r="I107" s="191"/>
      <c r="J107" s="39"/>
      <c r="K107" s="39"/>
      <c r="L107" s="42"/>
      <c r="M107" s="192"/>
      <c r="N107" s="193"/>
      <c r="O107" s="67"/>
      <c r="P107" s="67"/>
      <c r="Q107" s="67"/>
      <c r="R107" s="67"/>
      <c r="S107" s="67"/>
      <c r="T107" s="68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20" t="s">
        <v>145</v>
      </c>
      <c r="AU107" s="20" t="s">
        <v>83</v>
      </c>
    </row>
    <row r="108" spans="1:65" s="12" customFormat="1" ht="22.9" customHeight="1">
      <c r="B108" s="160"/>
      <c r="C108" s="161"/>
      <c r="D108" s="162" t="s">
        <v>72</v>
      </c>
      <c r="E108" s="174" t="s">
        <v>1388</v>
      </c>
      <c r="F108" s="174" t="s">
        <v>1389</v>
      </c>
      <c r="G108" s="161"/>
      <c r="H108" s="161"/>
      <c r="I108" s="164"/>
      <c r="J108" s="175">
        <f>BK108</f>
        <v>0</v>
      </c>
      <c r="K108" s="161"/>
      <c r="L108" s="166"/>
      <c r="M108" s="167"/>
      <c r="N108" s="168"/>
      <c r="O108" s="168"/>
      <c r="P108" s="169">
        <f>SUM(P109:P111)</f>
        <v>0</v>
      </c>
      <c r="Q108" s="168"/>
      <c r="R108" s="169">
        <f>SUM(R109:R111)</f>
        <v>0</v>
      </c>
      <c r="S108" s="168"/>
      <c r="T108" s="170">
        <f>SUM(T109:T111)</f>
        <v>0</v>
      </c>
      <c r="AR108" s="171" t="s">
        <v>176</v>
      </c>
      <c r="AT108" s="172" t="s">
        <v>72</v>
      </c>
      <c r="AU108" s="172" t="s">
        <v>81</v>
      </c>
      <c r="AY108" s="171" t="s">
        <v>134</v>
      </c>
      <c r="BK108" s="173">
        <f>SUM(BK109:BK111)</f>
        <v>0</v>
      </c>
    </row>
    <row r="109" spans="1:65" s="2" customFormat="1" ht="16.5" customHeight="1">
      <c r="A109" s="37"/>
      <c r="B109" s="38"/>
      <c r="C109" s="176">
        <v>7</v>
      </c>
      <c r="D109" s="176" t="s">
        <v>136</v>
      </c>
      <c r="E109" s="177" t="s">
        <v>1392</v>
      </c>
      <c r="F109" s="178" t="s">
        <v>1393</v>
      </c>
      <c r="G109" s="179" t="s">
        <v>1359</v>
      </c>
      <c r="H109" s="180">
        <v>1</v>
      </c>
      <c r="I109" s="181"/>
      <c r="J109" s="182">
        <f>ROUND(I109*H109,2)</f>
        <v>0</v>
      </c>
      <c r="K109" s="178" t="s">
        <v>140</v>
      </c>
      <c r="L109" s="42"/>
      <c r="M109" s="183" t="s">
        <v>28</v>
      </c>
      <c r="N109" s="184" t="s">
        <v>44</v>
      </c>
      <c r="O109" s="67"/>
      <c r="P109" s="185">
        <f>O109*H109</f>
        <v>0</v>
      </c>
      <c r="Q109" s="185">
        <v>0</v>
      </c>
      <c r="R109" s="185">
        <f>Q109*H109</f>
        <v>0</v>
      </c>
      <c r="S109" s="185">
        <v>0</v>
      </c>
      <c r="T109" s="186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87" t="s">
        <v>1360</v>
      </c>
      <c r="AT109" s="187" t="s">
        <v>136</v>
      </c>
      <c r="AU109" s="187" t="s">
        <v>83</v>
      </c>
      <c r="AY109" s="20" t="s">
        <v>134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20" t="s">
        <v>81</v>
      </c>
      <c r="BK109" s="188">
        <f>ROUND(I109*H109,2)</f>
        <v>0</v>
      </c>
      <c r="BL109" s="20" t="s">
        <v>1360</v>
      </c>
      <c r="BM109" s="187" t="s">
        <v>1394</v>
      </c>
    </row>
    <row r="110" spans="1:65" s="2" customFormat="1" ht="11.25">
      <c r="A110" s="37"/>
      <c r="B110" s="38"/>
      <c r="C110" s="39"/>
      <c r="D110" s="189" t="s">
        <v>143</v>
      </c>
      <c r="E110" s="39"/>
      <c r="F110" s="190" t="s">
        <v>1393</v>
      </c>
      <c r="G110" s="39"/>
      <c r="H110" s="39"/>
      <c r="I110" s="191"/>
      <c r="J110" s="39"/>
      <c r="K110" s="39"/>
      <c r="L110" s="42"/>
      <c r="M110" s="192"/>
      <c r="N110" s="193"/>
      <c r="O110" s="67"/>
      <c r="P110" s="67"/>
      <c r="Q110" s="67"/>
      <c r="R110" s="67"/>
      <c r="S110" s="67"/>
      <c r="T110" s="68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20" t="s">
        <v>143</v>
      </c>
      <c r="AU110" s="20" t="s">
        <v>83</v>
      </c>
    </row>
    <row r="111" spans="1:65" s="2" customFormat="1" ht="11.25">
      <c r="A111" s="37"/>
      <c r="B111" s="38"/>
      <c r="C111" s="39"/>
      <c r="D111" s="194" t="s">
        <v>145</v>
      </c>
      <c r="E111" s="39"/>
      <c r="F111" s="195" t="s">
        <v>1395</v>
      </c>
      <c r="G111" s="39"/>
      <c r="H111" s="39"/>
      <c r="I111" s="191"/>
      <c r="J111" s="39"/>
      <c r="K111" s="39"/>
      <c r="L111" s="42"/>
      <c r="M111" s="250"/>
      <c r="N111" s="251"/>
      <c r="O111" s="252"/>
      <c r="P111" s="252"/>
      <c r="Q111" s="252"/>
      <c r="R111" s="252"/>
      <c r="S111" s="252"/>
      <c r="T111" s="253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20" t="s">
        <v>145</v>
      </c>
      <c r="AU111" s="20" t="s">
        <v>83</v>
      </c>
    </row>
    <row r="112" spans="1:65" s="2" customFormat="1" ht="6.95" customHeight="1">
      <c r="A112" s="37"/>
      <c r="B112" s="50"/>
      <c r="C112" s="51"/>
      <c r="D112" s="51"/>
      <c r="E112" s="51"/>
      <c r="F112" s="51"/>
      <c r="G112" s="51"/>
      <c r="H112" s="51"/>
      <c r="I112" s="51"/>
      <c r="J112" s="51"/>
      <c r="K112" s="51"/>
      <c r="L112" s="42"/>
      <c r="M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</sheetData>
  <sheetProtection algorithmName="SHA-512" hashValue="M88LxslJzhiOIafI6NLsoQmOfcmDdku9UMM7SSWGOm5glxMsxC9ynajWbwblJ5Gn90MdFnX0cJ8sR49v7UORmQ==" saltValue="zECQNnQVNTntVcSD3s/H4g==" spinCount="100000" sheet="1" objects="1" scenarios="1"/>
  <autoFilter ref="C82:K111" xr:uid="{00000000-0009-0000-0000-000004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400-000000000000}"/>
    <hyperlink ref="F91" r:id="rId2" xr:uid="{00000000-0004-0000-0400-000001000000}"/>
    <hyperlink ref="F95" r:id="rId3" xr:uid="{00000000-0004-0000-0400-000002000000}"/>
    <hyperlink ref="F99" r:id="rId4" xr:uid="{00000000-0004-0000-0400-000003000000}"/>
    <hyperlink ref="F103" r:id="rId5" xr:uid="{00000000-0004-0000-0400-000006000000}"/>
    <hyperlink ref="F107" r:id="rId6" xr:uid="{00000000-0004-0000-0400-000007000000}"/>
    <hyperlink ref="F111" r:id="rId7" xr:uid="{00000000-0004-0000-0400-00000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>
    <pageSetUpPr fitToPage="1"/>
  </sheetPr>
  <dimension ref="A2:BM104"/>
  <sheetViews>
    <sheetView showGridLines="0" tabSelected="1" topLeftCell="A56" workbookViewId="0">
      <selection activeCell="C99" sqref="C99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20" t="s">
        <v>96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83</v>
      </c>
    </row>
    <row r="4" spans="1:46" s="1" customFormat="1" ht="24.95" customHeight="1">
      <c r="B4" s="23"/>
      <c r="D4" s="106" t="s">
        <v>97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1" t="str">
        <f>'Rekapitulace stavby'!K6</f>
        <v>Teplice - Rekonstrukce ulice Francouzská</v>
      </c>
      <c r="F7" s="382"/>
      <c r="G7" s="382"/>
      <c r="H7" s="382"/>
      <c r="L7" s="23"/>
    </row>
    <row r="8" spans="1:46" s="2" customFormat="1" ht="12" customHeight="1">
      <c r="A8" s="37"/>
      <c r="B8" s="42"/>
      <c r="C8" s="37"/>
      <c r="D8" s="108" t="s">
        <v>98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3" t="s">
        <v>1396</v>
      </c>
      <c r="F9" s="384"/>
      <c r="G9" s="384"/>
      <c r="H9" s="384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28</v>
      </c>
      <c r="G11" s="37"/>
      <c r="H11" s="37"/>
      <c r="I11" s="108" t="s">
        <v>20</v>
      </c>
      <c r="J11" s="110" t="s">
        <v>28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22</v>
      </c>
      <c r="E12" s="37"/>
      <c r="F12" s="110" t="s">
        <v>23</v>
      </c>
      <c r="G12" s="37"/>
      <c r="H12" s="37"/>
      <c r="I12" s="108" t="s">
        <v>24</v>
      </c>
      <c r="J12" s="111" t="str">
        <f>'Rekapitulace stavby'!AN8</f>
        <v>30. 11. 2025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26</v>
      </c>
      <c r="E14" s="37"/>
      <c r="F14" s="37"/>
      <c r="G14" s="37"/>
      <c r="H14" s="37"/>
      <c r="I14" s="108" t="s">
        <v>27</v>
      </c>
      <c r="J14" s="110" t="str">
        <f>IF('Rekapitulace stavby'!AN10="","",'Rekapitulace stavby'!AN10)</f>
        <v/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tr">
        <f>IF('Rekapitulace stavby'!E11="","",'Rekapitulace stavby'!E11)</f>
        <v xml:space="preserve"> </v>
      </c>
      <c r="F15" s="37"/>
      <c r="G15" s="37"/>
      <c r="H15" s="37"/>
      <c r="I15" s="108" t="s">
        <v>30</v>
      </c>
      <c r="J15" s="110" t="str">
        <f>IF('Rekapitulace stavby'!AN11="","",'Rekapitulace stavby'!AN11)</f>
        <v/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31</v>
      </c>
      <c r="E17" s="37"/>
      <c r="F17" s="37"/>
      <c r="G17" s="37"/>
      <c r="H17" s="37"/>
      <c r="I17" s="108" t="s">
        <v>27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5" t="str">
        <f>'Rekapitulace stavby'!E14</f>
        <v>Vyplň údaj</v>
      </c>
      <c r="F18" s="386"/>
      <c r="G18" s="386"/>
      <c r="H18" s="386"/>
      <c r="I18" s="108" t="s">
        <v>30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33</v>
      </c>
      <c r="E20" s="37"/>
      <c r="F20" s="37"/>
      <c r="G20" s="37"/>
      <c r="H20" s="37"/>
      <c r="I20" s="108" t="s">
        <v>27</v>
      </c>
      <c r="J20" s="110" t="str">
        <f>IF('Rekapitulace stavby'!AN16="","",'Rekapitulace stavby'!AN16)</f>
        <v/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tr">
        <f>IF('Rekapitulace stavby'!E17="","",'Rekapitulace stavby'!E17)</f>
        <v>Projekce dopravní Filip, s.r.o.</v>
      </c>
      <c r="F21" s="37"/>
      <c r="G21" s="37"/>
      <c r="H21" s="37"/>
      <c r="I21" s="108" t="s">
        <v>30</v>
      </c>
      <c r="J21" s="110" t="str">
        <f>IF('Rekapitulace stavby'!AN17="","",'Rekapitulace stavby'!AN17)</f>
        <v/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36</v>
      </c>
      <c r="E23" s="37"/>
      <c r="F23" s="37"/>
      <c r="G23" s="37"/>
      <c r="H23" s="37"/>
      <c r="I23" s="108" t="s">
        <v>27</v>
      </c>
      <c r="J23" s="110" t="str">
        <f>IF('Rekapitulace stavby'!AN19="","",'Rekapitulace stavby'!AN19)</f>
        <v/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tr">
        <f>IF('Rekapitulace stavby'!E20="","",'Rekapitulace stavby'!E20)</f>
        <v xml:space="preserve"> </v>
      </c>
      <c r="F24" s="37"/>
      <c r="G24" s="37"/>
      <c r="H24" s="37"/>
      <c r="I24" s="108" t="s">
        <v>30</v>
      </c>
      <c r="J24" s="110" t="str">
        <f>IF('Rekapitulace stavby'!AN20="","",'Rekapitulace stavby'!AN20)</f>
        <v/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37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87" t="s">
        <v>28</v>
      </c>
      <c r="F27" s="387"/>
      <c r="G27" s="387"/>
      <c r="H27" s="387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39</v>
      </c>
      <c r="E30" s="37"/>
      <c r="F30" s="37"/>
      <c r="G30" s="37"/>
      <c r="H30" s="37"/>
      <c r="I30" s="37"/>
      <c r="J30" s="117">
        <f>ROUND(J83,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41</v>
      </c>
      <c r="G32" s="37"/>
      <c r="H32" s="37"/>
      <c r="I32" s="118" t="s">
        <v>40</v>
      </c>
      <c r="J32" s="118" t="s">
        <v>42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43</v>
      </c>
      <c r="E33" s="108" t="s">
        <v>44</v>
      </c>
      <c r="F33" s="120">
        <f>ROUND((SUM(BE83:BE99)),  2)</f>
        <v>0</v>
      </c>
      <c r="G33" s="37"/>
      <c r="H33" s="37"/>
      <c r="I33" s="121">
        <v>0.21</v>
      </c>
      <c r="J33" s="120">
        <f>ROUND(((SUM(BE83:BE99))*I33),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45</v>
      </c>
      <c r="F34" s="120">
        <f>ROUND((SUM(BF83:BF99)),  2)</f>
        <v>0</v>
      </c>
      <c r="G34" s="37"/>
      <c r="H34" s="37"/>
      <c r="I34" s="121">
        <v>0.12</v>
      </c>
      <c r="J34" s="120">
        <f>ROUND(((SUM(BF83:BF99))*I34),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46</v>
      </c>
      <c r="F35" s="120">
        <f>ROUND((SUM(BG83:BG99)),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47</v>
      </c>
      <c r="F36" s="120">
        <f>ROUND((SUM(BH83:BH99)),  2)</f>
        <v>0</v>
      </c>
      <c r="G36" s="37"/>
      <c r="H36" s="37"/>
      <c r="I36" s="121">
        <v>0.12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48</v>
      </c>
      <c r="F37" s="120">
        <f>ROUND((SUM(BI83:BI99)),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49</v>
      </c>
      <c r="E39" s="124"/>
      <c r="F39" s="124"/>
      <c r="G39" s="125" t="s">
        <v>50</v>
      </c>
      <c r="H39" s="126" t="s">
        <v>51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100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88" t="str">
        <f>E7</f>
        <v>Teplice - Rekonstrukce ulice Francouzská</v>
      </c>
      <c r="F48" s="389"/>
      <c r="G48" s="389"/>
      <c r="H48" s="389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98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41" t="str">
        <f>E9</f>
        <v>VRN 401 - Vedlejší rozpočtové náklady SO 401</v>
      </c>
      <c r="F50" s="390"/>
      <c r="G50" s="390"/>
      <c r="H50" s="390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22</v>
      </c>
      <c r="D52" s="39"/>
      <c r="E52" s="39"/>
      <c r="F52" s="30" t="str">
        <f>F12</f>
        <v>Teplice</v>
      </c>
      <c r="G52" s="39"/>
      <c r="H52" s="39"/>
      <c r="I52" s="32" t="s">
        <v>24</v>
      </c>
      <c r="J52" s="62" t="str">
        <f>IF(J12="","",J12)</f>
        <v>30. 11. 2025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>
      <c r="A54" s="37"/>
      <c r="B54" s="38"/>
      <c r="C54" s="32" t="s">
        <v>26</v>
      </c>
      <c r="D54" s="39"/>
      <c r="E54" s="39"/>
      <c r="F54" s="30" t="str">
        <f>E15</f>
        <v xml:space="preserve"> </v>
      </c>
      <c r="G54" s="39"/>
      <c r="H54" s="39"/>
      <c r="I54" s="32" t="s">
        <v>33</v>
      </c>
      <c r="J54" s="35" t="str">
        <f>E21</f>
        <v>Projekce dopravní Filip, s.r.o.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31</v>
      </c>
      <c r="D55" s="39"/>
      <c r="E55" s="39"/>
      <c r="F55" s="30" t="str">
        <f>IF(E18="","",E18)</f>
        <v>Vyplň údaj</v>
      </c>
      <c r="G55" s="39"/>
      <c r="H55" s="39"/>
      <c r="I55" s="32" t="s">
        <v>36</v>
      </c>
      <c r="J55" s="35" t="str">
        <f>E24</f>
        <v xml:space="preserve"> 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101</v>
      </c>
      <c r="D57" s="134"/>
      <c r="E57" s="134"/>
      <c r="F57" s="134"/>
      <c r="G57" s="134"/>
      <c r="H57" s="134"/>
      <c r="I57" s="134"/>
      <c r="J57" s="135" t="s">
        <v>102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71</v>
      </c>
      <c r="D59" s="39"/>
      <c r="E59" s="39"/>
      <c r="F59" s="39"/>
      <c r="G59" s="39"/>
      <c r="H59" s="39"/>
      <c r="I59" s="39"/>
      <c r="J59" s="80">
        <f>J83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103</v>
      </c>
    </row>
    <row r="60" spans="1:47" s="9" customFormat="1" ht="24.95" customHeight="1">
      <c r="B60" s="137"/>
      <c r="C60" s="138"/>
      <c r="D60" s="139" t="s">
        <v>1349</v>
      </c>
      <c r="E60" s="140"/>
      <c r="F60" s="140"/>
      <c r="G60" s="140"/>
      <c r="H60" s="140"/>
      <c r="I60" s="140"/>
      <c r="J60" s="141">
        <f>J84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1397</v>
      </c>
      <c r="E61" s="146"/>
      <c r="F61" s="146"/>
      <c r="G61" s="146"/>
      <c r="H61" s="146"/>
      <c r="I61" s="146"/>
      <c r="J61" s="147">
        <f>J85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1351</v>
      </c>
      <c r="E62" s="146"/>
      <c r="F62" s="146"/>
      <c r="G62" s="146"/>
      <c r="H62" s="146"/>
      <c r="I62" s="146"/>
      <c r="J62" s="147">
        <f>J92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1352</v>
      </c>
      <c r="E63" s="146"/>
      <c r="F63" s="146"/>
      <c r="G63" s="146"/>
      <c r="H63" s="146"/>
      <c r="I63" s="146"/>
      <c r="J63" s="147">
        <f>J95</f>
        <v>0</v>
      </c>
      <c r="K63" s="144"/>
      <c r="L63" s="148"/>
    </row>
    <row r="64" spans="1:47" s="2" customFormat="1" ht="21.75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09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pans="1:31" s="2" customFormat="1" ht="6.95" customHeight="1">
      <c r="A65" s="37"/>
      <c r="B65" s="50"/>
      <c r="C65" s="51"/>
      <c r="D65" s="51"/>
      <c r="E65" s="51"/>
      <c r="F65" s="51"/>
      <c r="G65" s="51"/>
      <c r="H65" s="51"/>
      <c r="I65" s="51"/>
      <c r="J65" s="51"/>
      <c r="K65" s="51"/>
      <c r="L65" s="109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pans="1:31" s="2" customFormat="1" ht="6.95" customHeight="1">
      <c r="A69" s="37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109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pans="1:31" s="2" customFormat="1" ht="24.95" customHeight="1">
      <c r="A70" s="37"/>
      <c r="B70" s="38"/>
      <c r="C70" s="26" t="s">
        <v>119</v>
      </c>
      <c r="D70" s="39"/>
      <c r="E70" s="39"/>
      <c r="F70" s="39"/>
      <c r="G70" s="39"/>
      <c r="H70" s="39"/>
      <c r="I70" s="39"/>
      <c r="J70" s="39"/>
      <c r="K70" s="39"/>
      <c r="L70" s="10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6.95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12" customHeight="1">
      <c r="A72" s="37"/>
      <c r="B72" s="38"/>
      <c r="C72" s="32" t="s">
        <v>16</v>
      </c>
      <c r="D72" s="39"/>
      <c r="E72" s="39"/>
      <c r="F72" s="39"/>
      <c r="G72" s="39"/>
      <c r="H72" s="39"/>
      <c r="I72" s="39"/>
      <c r="J72" s="39"/>
      <c r="K72" s="39"/>
      <c r="L72" s="10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16.5" customHeight="1">
      <c r="A73" s="37"/>
      <c r="B73" s="38"/>
      <c r="C73" s="39"/>
      <c r="D73" s="39"/>
      <c r="E73" s="388" t="str">
        <f>E7</f>
        <v>Teplice - Rekonstrukce ulice Francouzská</v>
      </c>
      <c r="F73" s="389"/>
      <c r="G73" s="389"/>
      <c r="H73" s="389"/>
      <c r="I73" s="39"/>
      <c r="J73" s="39"/>
      <c r="K73" s="39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2" customHeight="1">
      <c r="A74" s="37"/>
      <c r="B74" s="38"/>
      <c r="C74" s="32" t="s">
        <v>98</v>
      </c>
      <c r="D74" s="39"/>
      <c r="E74" s="39"/>
      <c r="F74" s="39"/>
      <c r="G74" s="39"/>
      <c r="H74" s="39"/>
      <c r="I74" s="39"/>
      <c r="J74" s="39"/>
      <c r="K74" s="39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6.5" customHeight="1">
      <c r="A75" s="37"/>
      <c r="B75" s="38"/>
      <c r="C75" s="39"/>
      <c r="D75" s="39"/>
      <c r="E75" s="341" t="str">
        <f>E9</f>
        <v>VRN 401 - Vedlejší rozpočtové náklady SO 401</v>
      </c>
      <c r="F75" s="390"/>
      <c r="G75" s="390"/>
      <c r="H75" s="390"/>
      <c r="I75" s="39"/>
      <c r="J75" s="39"/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6.95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2" customHeight="1">
      <c r="A77" s="37"/>
      <c r="B77" s="38"/>
      <c r="C77" s="32" t="s">
        <v>22</v>
      </c>
      <c r="D77" s="39"/>
      <c r="E77" s="39"/>
      <c r="F77" s="30" t="str">
        <f>F12</f>
        <v>Teplice</v>
      </c>
      <c r="G77" s="39"/>
      <c r="H77" s="39"/>
      <c r="I77" s="32" t="s">
        <v>24</v>
      </c>
      <c r="J77" s="62" t="str">
        <f>IF(J12="","",J12)</f>
        <v>30. 11. 2025</v>
      </c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6.95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25.7" customHeight="1">
      <c r="A79" s="37"/>
      <c r="B79" s="38"/>
      <c r="C79" s="32" t="s">
        <v>26</v>
      </c>
      <c r="D79" s="39"/>
      <c r="E79" s="39"/>
      <c r="F79" s="30" t="str">
        <f>E15</f>
        <v xml:space="preserve"> </v>
      </c>
      <c r="G79" s="39"/>
      <c r="H79" s="39"/>
      <c r="I79" s="32" t="s">
        <v>33</v>
      </c>
      <c r="J79" s="35" t="str">
        <f>E21</f>
        <v>Projekce dopravní Filip, s.r.o.</v>
      </c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5.2" customHeight="1">
      <c r="A80" s="37"/>
      <c r="B80" s="38"/>
      <c r="C80" s="32" t="s">
        <v>31</v>
      </c>
      <c r="D80" s="39"/>
      <c r="E80" s="39"/>
      <c r="F80" s="30" t="str">
        <f>IF(E18="","",E18)</f>
        <v>Vyplň údaj</v>
      </c>
      <c r="G80" s="39"/>
      <c r="H80" s="39"/>
      <c r="I80" s="32" t="s">
        <v>36</v>
      </c>
      <c r="J80" s="35" t="str">
        <f>E24</f>
        <v xml:space="preserve"> </v>
      </c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0.35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11" customFormat="1" ht="29.25" customHeight="1">
      <c r="A82" s="149"/>
      <c r="B82" s="150"/>
      <c r="C82" s="151" t="s">
        <v>120</v>
      </c>
      <c r="D82" s="152" t="s">
        <v>58</v>
      </c>
      <c r="E82" s="152" t="s">
        <v>54</v>
      </c>
      <c r="F82" s="152" t="s">
        <v>55</v>
      </c>
      <c r="G82" s="152" t="s">
        <v>121</v>
      </c>
      <c r="H82" s="152" t="s">
        <v>122</v>
      </c>
      <c r="I82" s="152" t="s">
        <v>123</v>
      </c>
      <c r="J82" s="152" t="s">
        <v>102</v>
      </c>
      <c r="K82" s="153" t="s">
        <v>124</v>
      </c>
      <c r="L82" s="154"/>
      <c r="M82" s="71" t="s">
        <v>28</v>
      </c>
      <c r="N82" s="72" t="s">
        <v>43</v>
      </c>
      <c r="O82" s="72" t="s">
        <v>125</v>
      </c>
      <c r="P82" s="72" t="s">
        <v>126</v>
      </c>
      <c r="Q82" s="72" t="s">
        <v>127</v>
      </c>
      <c r="R82" s="72" t="s">
        <v>128</v>
      </c>
      <c r="S82" s="72" t="s">
        <v>129</v>
      </c>
      <c r="T82" s="73" t="s">
        <v>130</v>
      </c>
      <c r="U82" s="149"/>
      <c r="V82" s="149"/>
      <c r="W82" s="149"/>
      <c r="X82" s="149"/>
      <c r="Y82" s="149"/>
      <c r="Z82" s="149"/>
      <c r="AA82" s="149"/>
      <c r="AB82" s="149"/>
      <c r="AC82" s="149"/>
      <c r="AD82" s="149"/>
      <c r="AE82" s="149"/>
    </row>
    <row r="83" spans="1:65" s="2" customFormat="1" ht="22.9" customHeight="1">
      <c r="A83" s="37"/>
      <c r="B83" s="38"/>
      <c r="C83" s="78" t="s">
        <v>131</v>
      </c>
      <c r="D83" s="39"/>
      <c r="E83" s="39"/>
      <c r="F83" s="39"/>
      <c r="G83" s="39"/>
      <c r="H83" s="39"/>
      <c r="I83" s="39"/>
      <c r="J83" s="155">
        <f>BK83</f>
        <v>0</v>
      </c>
      <c r="K83" s="39"/>
      <c r="L83" s="42"/>
      <c r="M83" s="74"/>
      <c r="N83" s="156"/>
      <c r="O83" s="75"/>
      <c r="P83" s="157">
        <f>P84</f>
        <v>0</v>
      </c>
      <c r="Q83" s="75"/>
      <c r="R83" s="157">
        <f>R84</f>
        <v>0</v>
      </c>
      <c r="S83" s="75"/>
      <c r="T83" s="158">
        <f>T84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20" t="s">
        <v>72</v>
      </c>
      <c r="AU83" s="20" t="s">
        <v>103</v>
      </c>
      <c r="BK83" s="159">
        <f>BK84</f>
        <v>0</v>
      </c>
    </row>
    <row r="84" spans="1:65" s="12" customFormat="1" ht="25.9" customHeight="1">
      <c r="B84" s="160"/>
      <c r="C84" s="161"/>
      <c r="D84" s="162" t="s">
        <v>72</v>
      </c>
      <c r="E84" s="163" t="s">
        <v>1353</v>
      </c>
      <c r="F84" s="163" t="s">
        <v>1354</v>
      </c>
      <c r="G84" s="161"/>
      <c r="H84" s="161"/>
      <c r="I84" s="164"/>
      <c r="J84" s="165">
        <f>BK84</f>
        <v>0</v>
      </c>
      <c r="K84" s="161"/>
      <c r="L84" s="166"/>
      <c r="M84" s="167"/>
      <c r="N84" s="168"/>
      <c r="O84" s="168"/>
      <c r="P84" s="169">
        <f>P85+P92+P95</f>
        <v>0</v>
      </c>
      <c r="Q84" s="168"/>
      <c r="R84" s="169">
        <f>R85+R92+R95</f>
        <v>0</v>
      </c>
      <c r="S84" s="168"/>
      <c r="T84" s="170">
        <f>T85+T92+T95</f>
        <v>0</v>
      </c>
      <c r="AR84" s="171" t="s">
        <v>176</v>
      </c>
      <c r="AT84" s="172" t="s">
        <v>72</v>
      </c>
      <c r="AU84" s="172" t="s">
        <v>73</v>
      </c>
      <c r="AY84" s="171" t="s">
        <v>134</v>
      </c>
      <c r="BK84" s="173">
        <f>BK85+BK92+BK95</f>
        <v>0</v>
      </c>
    </row>
    <row r="85" spans="1:65" s="12" customFormat="1" ht="22.9" customHeight="1">
      <c r="B85" s="160"/>
      <c r="C85" s="161"/>
      <c r="D85" s="162" t="s">
        <v>72</v>
      </c>
      <c r="E85" s="174" t="s">
        <v>1355</v>
      </c>
      <c r="F85" s="174" t="s">
        <v>1398</v>
      </c>
      <c r="G85" s="161"/>
      <c r="H85" s="161"/>
      <c r="I85" s="164"/>
      <c r="J85" s="175">
        <f>BK85</f>
        <v>0</v>
      </c>
      <c r="K85" s="161"/>
      <c r="L85" s="166"/>
      <c r="M85" s="167"/>
      <c r="N85" s="168"/>
      <c r="O85" s="168"/>
      <c r="P85" s="169">
        <f>SUM(P86:P91)</f>
        <v>0</v>
      </c>
      <c r="Q85" s="168"/>
      <c r="R85" s="169">
        <f>SUM(R86:R91)</f>
        <v>0</v>
      </c>
      <c r="S85" s="168"/>
      <c r="T85" s="170">
        <f>SUM(T86:T91)</f>
        <v>0</v>
      </c>
      <c r="AR85" s="171" t="s">
        <v>176</v>
      </c>
      <c r="AT85" s="172" t="s">
        <v>72</v>
      </c>
      <c r="AU85" s="172" t="s">
        <v>81</v>
      </c>
      <c r="AY85" s="171" t="s">
        <v>134</v>
      </c>
      <c r="BK85" s="173">
        <f>SUM(BK86:BK91)</f>
        <v>0</v>
      </c>
    </row>
    <row r="86" spans="1:65" s="2" customFormat="1" ht="16.5" customHeight="1">
      <c r="A86" s="37"/>
      <c r="B86" s="38"/>
      <c r="C86" s="176" t="s">
        <v>81</v>
      </c>
      <c r="D86" s="176" t="s">
        <v>136</v>
      </c>
      <c r="E86" s="177" t="s">
        <v>1399</v>
      </c>
      <c r="F86" s="178" t="s">
        <v>1400</v>
      </c>
      <c r="G86" s="179" t="s">
        <v>1359</v>
      </c>
      <c r="H86" s="180">
        <v>1</v>
      </c>
      <c r="I86" s="181"/>
      <c r="J86" s="182">
        <f>ROUND(I86*H86,2)</f>
        <v>0</v>
      </c>
      <c r="K86" s="178" t="s">
        <v>28</v>
      </c>
      <c r="L86" s="42"/>
      <c r="M86" s="183" t="s">
        <v>28</v>
      </c>
      <c r="N86" s="184" t="s">
        <v>44</v>
      </c>
      <c r="O86" s="67"/>
      <c r="P86" s="185">
        <f>O86*H86</f>
        <v>0</v>
      </c>
      <c r="Q86" s="185">
        <v>0</v>
      </c>
      <c r="R86" s="185">
        <f>Q86*H86</f>
        <v>0</v>
      </c>
      <c r="S86" s="185">
        <v>0</v>
      </c>
      <c r="T86" s="186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87" t="s">
        <v>141</v>
      </c>
      <c r="AT86" s="187" t="s">
        <v>136</v>
      </c>
      <c r="AU86" s="187" t="s">
        <v>83</v>
      </c>
      <c r="AY86" s="20" t="s">
        <v>134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20" t="s">
        <v>81</v>
      </c>
      <c r="BK86" s="188">
        <f>ROUND(I86*H86,2)</f>
        <v>0</v>
      </c>
      <c r="BL86" s="20" t="s">
        <v>141</v>
      </c>
      <c r="BM86" s="187" t="s">
        <v>1401</v>
      </c>
    </row>
    <row r="87" spans="1:65" s="2" customFormat="1" ht="11.25">
      <c r="A87" s="37"/>
      <c r="B87" s="38"/>
      <c r="C87" s="39"/>
      <c r="D87" s="189" t="s">
        <v>143</v>
      </c>
      <c r="E87" s="39"/>
      <c r="F87" s="190" t="s">
        <v>1400</v>
      </c>
      <c r="G87" s="39"/>
      <c r="H87" s="39"/>
      <c r="I87" s="191"/>
      <c r="J87" s="39"/>
      <c r="K87" s="39"/>
      <c r="L87" s="42"/>
      <c r="M87" s="192"/>
      <c r="N87" s="193"/>
      <c r="O87" s="67"/>
      <c r="P87" s="67"/>
      <c r="Q87" s="67"/>
      <c r="R87" s="67"/>
      <c r="S87" s="67"/>
      <c r="T87" s="68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20" t="s">
        <v>143</v>
      </c>
      <c r="AU87" s="20" t="s">
        <v>83</v>
      </c>
    </row>
    <row r="88" spans="1:65" s="2" customFormat="1" ht="16.5" customHeight="1">
      <c r="A88" s="37"/>
      <c r="B88" s="38"/>
      <c r="C88" s="176" t="s">
        <v>83</v>
      </c>
      <c r="D88" s="176" t="s">
        <v>136</v>
      </c>
      <c r="E88" s="177" t="s">
        <v>1363</v>
      </c>
      <c r="F88" s="178" t="s">
        <v>1364</v>
      </c>
      <c r="G88" s="179" t="s">
        <v>1359</v>
      </c>
      <c r="H88" s="180">
        <v>1</v>
      </c>
      <c r="I88" s="181"/>
      <c r="J88" s="182">
        <f>ROUND(I88*H88,2)</f>
        <v>0</v>
      </c>
      <c r="K88" s="178" t="s">
        <v>28</v>
      </c>
      <c r="L88" s="42"/>
      <c r="M88" s="183" t="s">
        <v>28</v>
      </c>
      <c r="N88" s="184" t="s">
        <v>44</v>
      </c>
      <c r="O88" s="67"/>
      <c r="P88" s="185">
        <f>O88*H88</f>
        <v>0</v>
      </c>
      <c r="Q88" s="185">
        <v>0</v>
      </c>
      <c r="R88" s="185">
        <f>Q88*H88</f>
        <v>0</v>
      </c>
      <c r="S88" s="185">
        <v>0</v>
      </c>
      <c r="T88" s="186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87" t="s">
        <v>141</v>
      </c>
      <c r="AT88" s="187" t="s">
        <v>136</v>
      </c>
      <c r="AU88" s="187" t="s">
        <v>83</v>
      </c>
      <c r="AY88" s="20" t="s">
        <v>134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20" t="s">
        <v>81</v>
      </c>
      <c r="BK88" s="188">
        <f>ROUND(I88*H88,2)</f>
        <v>0</v>
      </c>
      <c r="BL88" s="20" t="s">
        <v>141</v>
      </c>
      <c r="BM88" s="187" t="s">
        <v>1402</v>
      </c>
    </row>
    <row r="89" spans="1:65" s="2" customFormat="1" ht="11.25">
      <c r="A89" s="37"/>
      <c r="B89" s="38"/>
      <c r="C89" s="39"/>
      <c r="D89" s="189" t="s">
        <v>143</v>
      </c>
      <c r="E89" s="39"/>
      <c r="F89" s="190" t="s">
        <v>1364</v>
      </c>
      <c r="G89" s="39"/>
      <c r="H89" s="39"/>
      <c r="I89" s="191"/>
      <c r="J89" s="39"/>
      <c r="K89" s="39"/>
      <c r="L89" s="42"/>
      <c r="M89" s="192"/>
      <c r="N89" s="193"/>
      <c r="O89" s="67"/>
      <c r="P89" s="67"/>
      <c r="Q89" s="67"/>
      <c r="R89" s="67"/>
      <c r="S89" s="67"/>
      <c r="T89" s="68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20" t="s">
        <v>143</v>
      </c>
      <c r="AU89" s="20" t="s">
        <v>83</v>
      </c>
    </row>
    <row r="90" spans="1:65" s="2" customFormat="1" ht="16.5" customHeight="1">
      <c r="A90" s="37"/>
      <c r="B90" s="38"/>
      <c r="C90" s="176" t="s">
        <v>161</v>
      </c>
      <c r="D90" s="176" t="s">
        <v>136</v>
      </c>
      <c r="E90" s="177" t="s">
        <v>1403</v>
      </c>
      <c r="F90" s="178" t="s">
        <v>1404</v>
      </c>
      <c r="G90" s="179" t="s">
        <v>1359</v>
      </c>
      <c r="H90" s="180">
        <v>1</v>
      </c>
      <c r="I90" s="181"/>
      <c r="J90" s="182">
        <f>ROUND(I90*H90,2)</f>
        <v>0</v>
      </c>
      <c r="K90" s="178" t="s">
        <v>28</v>
      </c>
      <c r="L90" s="42"/>
      <c r="M90" s="183" t="s">
        <v>28</v>
      </c>
      <c r="N90" s="184" t="s">
        <v>44</v>
      </c>
      <c r="O90" s="67"/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87" t="s">
        <v>141</v>
      </c>
      <c r="AT90" s="187" t="s">
        <v>136</v>
      </c>
      <c r="AU90" s="187" t="s">
        <v>83</v>
      </c>
      <c r="AY90" s="20" t="s">
        <v>134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20" t="s">
        <v>81</v>
      </c>
      <c r="BK90" s="188">
        <f>ROUND(I90*H90,2)</f>
        <v>0</v>
      </c>
      <c r="BL90" s="20" t="s">
        <v>141</v>
      </c>
      <c r="BM90" s="187" t="s">
        <v>1405</v>
      </c>
    </row>
    <row r="91" spans="1:65" s="2" customFormat="1" ht="11.25">
      <c r="A91" s="37"/>
      <c r="B91" s="38"/>
      <c r="C91" s="39"/>
      <c r="D91" s="189" t="s">
        <v>143</v>
      </c>
      <c r="E91" s="39"/>
      <c r="F91" s="190" t="s">
        <v>1404</v>
      </c>
      <c r="G91" s="39"/>
      <c r="H91" s="39"/>
      <c r="I91" s="191"/>
      <c r="J91" s="39"/>
      <c r="K91" s="39"/>
      <c r="L91" s="42"/>
      <c r="M91" s="192"/>
      <c r="N91" s="193"/>
      <c r="O91" s="67"/>
      <c r="P91" s="67"/>
      <c r="Q91" s="67"/>
      <c r="R91" s="67"/>
      <c r="S91" s="67"/>
      <c r="T91" s="68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20" t="s">
        <v>143</v>
      </c>
      <c r="AU91" s="20" t="s">
        <v>83</v>
      </c>
    </row>
    <row r="92" spans="1:65" s="12" customFormat="1" ht="22.9" customHeight="1">
      <c r="B92" s="160"/>
      <c r="C92" s="161"/>
      <c r="D92" s="162" t="s">
        <v>72</v>
      </c>
      <c r="E92" s="174" t="s">
        <v>1378</v>
      </c>
      <c r="F92" s="174" t="s">
        <v>1379</v>
      </c>
      <c r="G92" s="161"/>
      <c r="H92" s="161"/>
      <c r="I92" s="164"/>
      <c r="J92" s="175">
        <f>BK92</f>
        <v>0</v>
      </c>
      <c r="K92" s="161"/>
      <c r="L92" s="166"/>
      <c r="M92" s="167"/>
      <c r="N92" s="168"/>
      <c r="O92" s="168"/>
      <c r="P92" s="169">
        <f>SUM(P93:P94)</f>
        <v>0</v>
      </c>
      <c r="Q92" s="168"/>
      <c r="R92" s="169">
        <f>SUM(R93:R94)</f>
        <v>0</v>
      </c>
      <c r="S92" s="168"/>
      <c r="T92" s="170">
        <f>SUM(T93:T94)</f>
        <v>0</v>
      </c>
      <c r="AR92" s="171" t="s">
        <v>176</v>
      </c>
      <c r="AT92" s="172" t="s">
        <v>72</v>
      </c>
      <c r="AU92" s="172" t="s">
        <v>81</v>
      </c>
      <c r="AY92" s="171" t="s">
        <v>134</v>
      </c>
      <c r="BK92" s="173">
        <f>SUM(BK93:BK94)</f>
        <v>0</v>
      </c>
    </row>
    <row r="93" spans="1:65" s="2" customFormat="1" ht="16.5" customHeight="1">
      <c r="A93" s="37"/>
      <c r="B93" s="38"/>
      <c r="C93" s="176" t="s">
        <v>141</v>
      </c>
      <c r="D93" s="176" t="s">
        <v>136</v>
      </c>
      <c r="E93" s="177" t="s">
        <v>1384</v>
      </c>
      <c r="F93" s="178" t="s">
        <v>1385</v>
      </c>
      <c r="G93" s="179" t="s">
        <v>1359</v>
      </c>
      <c r="H93" s="180">
        <v>1</v>
      </c>
      <c r="I93" s="181"/>
      <c r="J93" s="182">
        <f>ROUND(I93*H93,2)</f>
        <v>0</v>
      </c>
      <c r="K93" s="178" t="s">
        <v>28</v>
      </c>
      <c r="L93" s="42"/>
      <c r="M93" s="183" t="s">
        <v>28</v>
      </c>
      <c r="N93" s="184" t="s">
        <v>44</v>
      </c>
      <c r="O93" s="67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87" t="s">
        <v>141</v>
      </c>
      <c r="AT93" s="187" t="s">
        <v>136</v>
      </c>
      <c r="AU93" s="187" t="s">
        <v>83</v>
      </c>
      <c r="AY93" s="20" t="s">
        <v>134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20" t="s">
        <v>81</v>
      </c>
      <c r="BK93" s="188">
        <f>ROUND(I93*H93,2)</f>
        <v>0</v>
      </c>
      <c r="BL93" s="20" t="s">
        <v>141</v>
      </c>
      <c r="BM93" s="187" t="s">
        <v>1406</v>
      </c>
    </row>
    <row r="94" spans="1:65" s="2" customFormat="1" ht="11.25">
      <c r="A94" s="37"/>
      <c r="B94" s="38"/>
      <c r="C94" s="39"/>
      <c r="D94" s="189" t="s">
        <v>143</v>
      </c>
      <c r="E94" s="39"/>
      <c r="F94" s="190" t="s">
        <v>1385</v>
      </c>
      <c r="G94" s="39"/>
      <c r="H94" s="39"/>
      <c r="I94" s="191"/>
      <c r="J94" s="39"/>
      <c r="K94" s="39"/>
      <c r="L94" s="42"/>
      <c r="M94" s="192"/>
      <c r="N94" s="193"/>
      <c r="O94" s="67"/>
      <c r="P94" s="67"/>
      <c r="Q94" s="67"/>
      <c r="R94" s="67"/>
      <c r="S94" s="67"/>
      <c r="T94" s="68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20" t="s">
        <v>143</v>
      </c>
      <c r="AU94" s="20" t="s">
        <v>83</v>
      </c>
    </row>
    <row r="95" spans="1:65" s="12" customFormat="1" ht="22.9" customHeight="1">
      <c r="B95" s="160"/>
      <c r="C95" s="161"/>
      <c r="D95" s="162" t="s">
        <v>72</v>
      </c>
      <c r="E95" s="174" t="s">
        <v>1388</v>
      </c>
      <c r="F95" s="174" t="s">
        <v>1389</v>
      </c>
      <c r="G95" s="161"/>
      <c r="H95" s="161"/>
      <c r="I95" s="164"/>
      <c r="J95" s="175">
        <f>BK95</f>
        <v>0</v>
      </c>
      <c r="K95" s="161"/>
      <c r="L95" s="166"/>
      <c r="M95" s="167"/>
      <c r="N95" s="168"/>
      <c r="O95" s="168"/>
      <c r="P95" s="169">
        <f>SUM(P96:P99)</f>
        <v>0</v>
      </c>
      <c r="Q95" s="168"/>
      <c r="R95" s="169">
        <f>SUM(R96:R99)</f>
        <v>0</v>
      </c>
      <c r="S95" s="168"/>
      <c r="T95" s="170">
        <f>SUM(T96:T99)</f>
        <v>0</v>
      </c>
      <c r="AR95" s="171" t="s">
        <v>176</v>
      </c>
      <c r="AT95" s="172" t="s">
        <v>72</v>
      </c>
      <c r="AU95" s="172" t="s">
        <v>81</v>
      </c>
      <c r="AY95" s="171" t="s">
        <v>134</v>
      </c>
      <c r="BK95" s="173">
        <f>SUM(BK96:BK99)</f>
        <v>0</v>
      </c>
    </row>
    <row r="96" spans="1:65" s="2" customFormat="1" ht="16.5" customHeight="1">
      <c r="A96" s="37"/>
      <c r="B96" s="38"/>
      <c r="C96" s="176">
        <v>5</v>
      </c>
      <c r="D96" s="176" t="s">
        <v>136</v>
      </c>
      <c r="E96" s="177" t="s">
        <v>1390</v>
      </c>
      <c r="F96" s="178" t="s">
        <v>1391</v>
      </c>
      <c r="G96" s="179" t="s">
        <v>1359</v>
      </c>
      <c r="H96" s="180">
        <v>1</v>
      </c>
      <c r="I96" s="181"/>
      <c r="J96" s="182">
        <f>ROUND(I96*H96,2)</f>
        <v>0</v>
      </c>
      <c r="K96" s="178" t="s">
        <v>28</v>
      </c>
      <c r="L96" s="42"/>
      <c r="M96" s="183" t="s">
        <v>28</v>
      </c>
      <c r="N96" s="184" t="s">
        <v>44</v>
      </c>
      <c r="O96" s="67"/>
      <c r="P96" s="185">
        <f>O96*H96</f>
        <v>0</v>
      </c>
      <c r="Q96" s="185">
        <v>0</v>
      </c>
      <c r="R96" s="185">
        <f>Q96*H96</f>
        <v>0</v>
      </c>
      <c r="S96" s="185">
        <v>0</v>
      </c>
      <c r="T96" s="186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7" t="s">
        <v>141</v>
      </c>
      <c r="AT96" s="187" t="s">
        <v>136</v>
      </c>
      <c r="AU96" s="187" t="s">
        <v>83</v>
      </c>
      <c r="AY96" s="20" t="s">
        <v>134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20" t="s">
        <v>81</v>
      </c>
      <c r="BK96" s="188">
        <f>ROUND(I96*H96,2)</f>
        <v>0</v>
      </c>
      <c r="BL96" s="20" t="s">
        <v>141</v>
      </c>
      <c r="BM96" s="187" t="s">
        <v>1407</v>
      </c>
    </row>
    <row r="97" spans="1:65" s="2" customFormat="1" ht="11.25">
      <c r="A97" s="37"/>
      <c r="B97" s="38"/>
      <c r="C97" s="39"/>
      <c r="D97" s="189" t="s">
        <v>143</v>
      </c>
      <c r="E97" s="39"/>
      <c r="F97" s="190" t="s">
        <v>1391</v>
      </c>
      <c r="G97" s="39"/>
      <c r="H97" s="39"/>
      <c r="I97" s="191"/>
      <c r="J97" s="39"/>
      <c r="K97" s="39"/>
      <c r="L97" s="42"/>
      <c r="M97" s="192"/>
      <c r="N97" s="193"/>
      <c r="O97" s="67"/>
      <c r="P97" s="67"/>
      <c r="Q97" s="67"/>
      <c r="R97" s="67"/>
      <c r="S97" s="67"/>
      <c r="T97" s="68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20" t="s">
        <v>143</v>
      </c>
      <c r="AU97" s="20" t="s">
        <v>83</v>
      </c>
    </row>
    <row r="98" spans="1:65" s="2" customFormat="1" ht="16.5" customHeight="1">
      <c r="A98" s="37"/>
      <c r="B98" s="38"/>
      <c r="C98" s="176">
        <v>6</v>
      </c>
      <c r="D98" s="176" t="s">
        <v>136</v>
      </c>
      <c r="E98" s="177" t="s">
        <v>1408</v>
      </c>
      <c r="F98" s="178" t="s">
        <v>1409</v>
      </c>
      <c r="G98" s="179" t="s">
        <v>1359</v>
      </c>
      <c r="H98" s="180">
        <v>1</v>
      </c>
      <c r="I98" s="181"/>
      <c r="J98" s="182">
        <f>ROUND(I98*H98,2)</f>
        <v>0</v>
      </c>
      <c r="K98" s="178" t="s">
        <v>28</v>
      </c>
      <c r="L98" s="42"/>
      <c r="M98" s="183" t="s">
        <v>28</v>
      </c>
      <c r="N98" s="184" t="s">
        <v>44</v>
      </c>
      <c r="O98" s="67"/>
      <c r="P98" s="185">
        <f>O98*H98</f>
        <v>0</v>
      </c>
      <c r="Q98" s="185">
        <v>0</v>
      </c>
      <c r="R98" s="185">
        <f>Q98*H98</f>
        <v>0</v>
      </c>
      <c r="S98" s="185">
        <v>0</v>
      </c>
      <c r="T98" s="186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87" t="s">
        <v>141</v>
      </c>
      <c r="AT98" s="187" t="s">
        <v>136</v>
      </c>
      <c r="AU98" s="187" t="s">
        <v>83</v>
      </c>
      <c r="AY98" s="20" t="s">
        <v>134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20" t="s">
        <v>81</v>
      </c>
      <c r="BK98" s="188">
        <f>ROUND(I98*H98,2)</f>
        <v>0</v>
      </c>
      <c r="BL98" s="20" t="s">
        <v>141</v>
      </c>
      <c r="BM98" s="187" t="s">
        <v>1410</v>
      </c>
    </row>
    <row r="99" spans="1:65" s="2" customFormat="1" ht="11.25">
      <c r="A99" s="37"/>
      <c r="B99" s="38"/>
      <c r="C99" s="39"/>
      <c r="D99" s="189" t="s">
        <v>143</v>
      </c>
      <c r="E99" s="39"/>
      <c r="F99" s="190" t="s">
        <v>1409</v>
      </c>
      <c r="G99" s="39"/>
      <c r="H99" s="39"/>
      <c r="I99" s="191"/>
      <c r="J99" s="39"/>
      <c r="K99" s="39"/>
      <c r="L99" s="42"/>
      <c r="M99" s="250"/>
      <c r="N99" s="251"/>
      <c r="O99" s="252"/>
      <c r="P99" s="252"/>
      <c r="Q99" s="252"/>
      <c r="R99" s="252"/>
      <c r="S99" s="252"/>
      <c r="T99" s="253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20" t="s">
        <v>143</v>
      </c>
      <c r="AU99" s="20" t="s">
        <v>83</v>
      </c>
    </row>
    <row r="100" spans="1:65" s="2" customFormat="1" ht="6.95" customHeight="1">
      <c r="A100" s="37"/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42"/>
      <c r="M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pans="1:65" ht="11.25"/>
    <row r="102" spans="1:65" ht="11.25"/>
    <row r="103" spans="1:65" ht="11.25"/>
    <row r="104" spans="1:65" ht="11.25"/>
  </sheetData>
  <sheetProtection algorithmName="SHA-512" hashValue="RIoQ1vSG10jc/5Cc7JBid0bwv14Oa40N3qrDR25BTQ+WLr0ds9hI42srCNu5uBWEj1UQiog3M7+3ka0lVfHufQ==" saltValue="dKflHen0e44jIXlsTv18iA==" spinCount="100000" sheet="1" objects="1" scenarios="1"/>
  <autoFilter ref="C82:K99" xr:uid="{00000000-0009-0000-0000-000005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254" customWidth="1"/>
    <col min="2" max="2" width="1.6640625" style="254" customWidth="1"/>
    <col min="3" max="4" width="5" style="254" customWidth="1"/>
    <col min="5" max="5" width="11.6640625" style="254" customWidth="1"/>
    <col min="6" max="6" width="9.1640625" style="254" customWidth="1"/>
    <col min="7" max="7" width="5" style="254" customWidth="1"/>
    <col min="8" max="8" width="77.83203125" style="254" customWidth="1"/>
    <col min="9" max="10" width="20" style="254" customWidth="1"/>
    <col min="11" max="11" width="1.6640625" style="254" customWidth="1"/>
  </cols>
  <sheetData>
    <row r="1" spans="2:11" s="1" customFormat="1" ht="37.5" customHeight="1"/>
    <row r="2" spans="2:11" s="1" customFormat="1" ht="7.5" customHeight="1">
      <c r="B2" s="255"/>
      <c r="C2" s="256"/>
      <c r="D2" s="256"/>
      <c r="E2" s="256"/>
      <c r="F2" s="256"/>
      <c r="G2" s="256"/>
      <c r="H2" s="256"/>
      <c r="I2" s="256"/>
      <c r="J2" s="256"/>
      <c r="K2" s="257"/>
    </row>
    <row r="3" spans="2:11" s="17" customFormat="1" ht="45" customHeight="1">
      <c r="B3" s="258"/>
      <c r="C3" s="393" t="s">
        <v>1411</v>
      </c>
      <c r="D3" s="393"/>
      <c r="E3" s="393"/>
      <c r="F3" s="393"/>
      <c r="G3" s="393"/>
      <c r="H3" s="393"/>
      <c r="I3" s="393"/>
      <c r="J3" s="393"/>
      <c r="K3" s="259"/>
    </row>
    <row r="4" spans="2:11" s="1" customFormat="1" ht="25.5" customHeight="1">
      <c r="B4" s="260"/>
      <c r="C4" s="392" t="s">
        <v>1412</v>
      </c>
      <c r="D4" s="392"/>
      <c r="E4" s="392"/>
      <c r="F4" s="392"/>
      <c r="G4" s="392"/>
      <c r="H4" s="392"/>
      <c r="I4" s="392"/>
      <c r="J4" s="392"/>
      <c r="K4" s="261"/>
    </row>
    <row r="5" spans="2:11" s="1" customFormat="1" ht="5.25" customHeight="1">
      <c r="B5" s="260"/>
      <c r="C5" s="262"/>
      <c r="D5" s="262"/>
      <c r="E5" s="262"/>
      <c r="F5" s="262"/>
      <c r="G5" s="262"/>
      <c r="H5" s="262"/>
      <c r="I5" s="262"/>
      <c r="J5" s="262"/>
      <c r="K5" s="261"/>
    </row>
    <row r="6" spans="2:11" s="1" customFormat="1" ht="15" customHeight="1">
      <c r="B6" s="260"/>
      <c r="C6" s="391" t="s">
        <v>1413</v>
      </c>
      <c r="D6" s="391"/>
      <c r="E6" s="391"/>
      <c r="F6" s="391"/>
      <c r="G6" s="391"/>
      <c r="H6" s="391"/>
      <c r="I6" s="391"/>
      <c r="J6" s="391"/>
      <c r="K6" s="261"/>
    </row>
    <row r="7" spans="2:11" s="1" customFormat="1" ht="15" customHeight="1">
      <c r="B7" s="264"/>
      <c r="C7" s="391" t="s">
        <v>1414</v>
      </c>
      <c r="D7" s="391"/>
      <c r="E7" s="391"/>
      <c r="F7" s="391"/>
      <c r="G7" s="391"/>
      <c r="H7" s="391"/>
      <c r="I7" s="391"/>
      <c r="J7" s="391"/>
      <c r="K7" s="261"/>
    </row>
    <row r="8" spans="2:11" s="1" customFormat="1" ht="12.75" customHeight="1">
      <c r="B8" s="264"/>
      <c r="C8" s="263"/>
      <c r="D8" s="263"/>
      <c r="E8" s="263"/>
      <c r="F8" s="263"/>
      <c r="G8" s="263"/>
      <c r="H8" s="263"/>
      <c r="I8" s="263"/>
      <c r="J8" s="263"/>
      <c r="K8" s="261"/>
    </row>
    <row r="9" spans="2:11" s="1" customFormat="1" ht="15" customHeight="1">
      <c r="B9" s="264"/>
      <c r="C9" s="391" t="s">
        <v>1415</v>
      </c>
      <c r="D9" s="391"/>
      <c r="E9" s="391"/>
      <c r="F9" s="391"/>
      <c r="G9" s="391"/>
      <c r="H9" s="391"/>
      <c r="I9" s="391"/>
      <c r="J9" s="391"/>
      <c r="K9" s="261"/>
    </row>
    <row r="10" spans="2:11" s="1" customFormat="1" ht="15" customHeight="1">
      <c r="B10" s="264"/>
      <c r="C10" s="263"/>
      <c r="D10" s="391" t="s">
        <v>1416</v>
      </c>
      <c r="E10" s="391"/>
      <c r="F10" s="391"/>
      <c r="G10" s="391"/>
      <c r="H10" s="391"/>
      <c r="I10" s="391"/>
      <c r="J10" s="391"/>
      <c r="K10" s="261"/>
    </row>
    <row r="11" spans="2:11" s="1" customFormat="1" ht="15" customHeight="1">
      <c r="B11" s="264"/>
      <c r="C11" s="265"/>
      <c r="D11" s="391" t="s">
        <v>1417</v>
      </c>
      <c r="E11" s="391"/>
      <c r="F11" s="391"/>
      <c r="G11" s="391"/>
      <c r="H11" s="391"/>
      <c r="I11" s="391"/>
      <c r="J11" s="391"/>
      <c r="K11" s="261"/>
    </row>
    <row r="12" spans="2:11" s="1" customFormat="1" ht="15" customHeight="1">
      <c r="B12" s="264"/>
      <c r="C12" s="265"/>
      <c r="D12" s="263"/>
      <c r="E12" s="263"/>
      <c r="F12" s="263"/>
      <c r="G12" s="263"/>
      <c r="H12" s="263"/>
      <c r="I12" s="263"/>
      <c r="J12" s="263"/>
      <c r="K12" s="261"/>
    </row>
    <row r="13" spans="2:11" s="1" customFormat="1" ht="15" customHeight="1">
      <c r="B13" s="264"/>
      <c r="C13" s="265"/>
      <c r="D13" s="266" t="s">
        <v>1418</v>
      </c>
      <c r="E13" s="263"/>
      <c r="F13" s="263"/>
      <c r="G13" s="263"/>
      <c r="H13" s="263"/>
      <c r="I13" s="263"/>
      <c r="J13" s="263"/>
      <c r="K13" s="261"/>
    </row>
    <row r="14" spans="2:11" s="1" customFormat="1" ht="12.75" customHeight="1">
      <c r="B14" s="264"/>
      <c r="C14" s="265"/>
      <c r="D14" s="265"/>
      <c r="E14" s="265"/>
      <c r="F14" s="265"/>
      <c r="G14" s="265"/>
      <c r="H14" s="265"/>
      <c r="I14" s="265"/>
      <c r="J14" s="265"/>
      <c r="K14" s="261"/>
    </row>
    <row r="15" spans="2:11" s="1" customFormat="1" ht="15" customHeight="1">
      <c r="B15" s="264"/>
      <c r="C15" s="265"/>
      <c r="D15" s="391" t="s">
        <v>1419</v>
      </c>
      <c r="E15" s="391"/>
      <c r="F15" s="391"/>
      <c r="G15" s="391"/>
      <c r="H15" s="391"/>
      <c r="I15" s="391"/>
      <c r="J15" s="391"/>
      <c r="K15" s="261"/>
    </row>
    <row r="16" spans="2:11" s="1" customFormat="1" ht="15" customHeight="1">
      <c r="B16" s="264"/>
      <c r="C16" s="265"/>
      <c r="D16" s="391" t="s">
        <v>1420</v>
      </c>
      <c r="E16" s="391"/>
      <c r="F16" s="391"/>
      <c r="G16" s="391"/>
      <c r="H16" s="391"/>
      <c r="I16" s="391"/>
      <c r="J16" s="391"/>
      <c r="K16" s="261"/>
    </row>
    <row r="17" spans="2:11" s="1" customFormat="1" ht="15" customHeight="1">
      <c r="B17" s="264"/>
      <c r="C17" s="265"/>
      <c r="D17" s="391" t="s">
        <v>1421</v>
      </c>
      <c r="E17" s="391"/>
      <c r="F17" s="391"/>
      <c r="G17" s="391"/>
      <c r="H17" s="391"/>
      <c r="I17" s="391"/>
      <c r="J17" s="391"/>
      <c r="K17" s="261"/>
    </row>
    <row r="18" spans="2:11" s="1" customFormat="1" ht="15" customHeight="1">
      <c r="B18" s="264"/>
      <c r="C18" s="265"/>
      <c r="D18" s="265"/>
      <c r="E18" s="267" t="s">
        <v>1422</v>
      </c>
      <c r="F18" s="391" t="s">
        <v>1423</v>
      </c>
      <c r="G18" s="391"/>
      <c r="H18" s="391"/>
      <c r="I18" s="391"/>
      <c r="J18" s="391"/>
      <c r="K18" s="261"/>
    </row>
    <row r="19" spans="2:11" s="1" customFormat="1" ht="15" customHeight="1">
      <c r="B19" s="264"/>
      <c r="C19" s="265"/>
      <c r="D19" s="265"/>
      <c r="E19" s="267" t="s">
        <v>80</v>
      </c>
      <c r="F19" s="391" t="s">
        <v>1424</v>
      </c>
      <c r="G19" s="391"/>
      <c r="H19" s="391"/>
      <c r="I19" s="391"/>
      <c r="J19" s="391"/>
      <c r="K19" s="261"/>
    </row>
    <row r="20" spans="2:11" s="1" customFormat="1" ht="15" customHeight="1">
      <c r="B20" s="264"/>
      <c r="C20" s="265"/>
      <c r="D20" s="265"/>
      <c r="E20" s="267" t="s">
        <v>1425</v>
      </c>
      <c r="F20" s="391" t="s">
        <v>1426</v>
      </c>
      <c r="G20" s="391"/>
      <c r="H20" s="391"/>
      <c r="I20" s="391"/>
      <c r="J20" s="391"/>
      <c r="K20" s="261"/>
    </row>
    <row r="21" spans="2:11" s="1" customFormat="1" ht="15" customHeight="1">
      <c r="B21" s="264"/>
      <c r="C21" s="265"/>
      <c r="D21" s="265"/>
      <c r="E21" s="267" t="s">
        <v>92</v>
      </c>
      <c r="F21" s="391" t="s">
        <v>1427</v>
      </c>
      <c r="G21" s="391"/>
      <c r="H21" s="391"/>
      <c r="I21" s="391"/>
      <c r="J21" s="391"/>
      <c r="K21" s="261"/>
    </row>
    <row r="22" spans="2:11" s="1" customFormat="1" ht="15" customHeight="1">
      <c r="B22" s="264"/>
      <c r="C22" s="265"/>
      <c r="D22" s="265"/>
      <c r="E22" s="267" t="s">
        <v>1428</v>
      </c>
      <c r="F22" s="391" t="s">
        <v>1429</v>
      </c>
      <c r="G22" s="391"/>
      <c r="H22" s="391"/>
      <c r="I22" s="391"/>
      <c r="J22" s="391"/>
      <c r="K22" s="261"/>
    </row>
    <row r="23" spans="2:11" s="1" customFormat="1" ht="15" customHeight="1">
      <c r="B23" s="264"/>
      <c r="C23" s="265"/>
      <c r="D23" s="265"/>
      <c r="E23" s="267" t="s">
        <v>1430</v>
      </c>
      <c r="F23" s="391" t="s">
        <v>1431</v>
      </c>
      <c r="G23" s="391"/>
      <c r="H23" s="391"/>
      <c r="I23" s="391"/>
      <c r="J23" s="391"/>
      <c r="K23" s="261"/>
    </row>
    <row r="24" spans="2:11" s="1" customFormat="1" ht="12.75" customHeight="1">
      <c r="B24" s="264"/>
      <c r="C24" s="265"/>
      <c r="D24" s="265"/>
      <c r="E24" s="265"/>
      <c r="F24" s="265"/>
      <c r="G24" s="265"/>
      <c r="H24" s="265"/>
      <c r="I24" s="265"/>
      <c r="J24" s="265"/>
      <c r="K24" s="261"/>
    </row>
    <row r="25" spans="2:11" s="1" customFormat="1" ht="15" customHeight="1">
      <c r="B25" s="264"/>
      <c r="C25" s="391" t="s">
        <v>1432</v>
      </c>
      <c r="D25" s="391"/>
      <c r="E25" s="391"/>
      <c r="F25" s="391"/>
      <c r="G25" s="391"/>
      <c r="H25" s="391"/>
      <c r="I25" s="391"/>
      <c r="J25" s="391"/>
      <c r="K25" s="261"/>
    </row>
    <row r="26" spans="2:11" s="1" customFormat="1" ht="15" customHeight="1">
      <c r="B26" s="264"/>
      <c r="C26" s="391" t="s">
        <v>1433</v>
      </c>
      <c r="D26" s="391"/>
      <c r="E26" s="391"/>
      <c r="F26" s="391"/>
      <c r="G26" s="391"/>
      <c r="H26" s="391"/>
      <c r="I26" s="391"/>
      <c r="J26" s="391"/>
      <c r="K26" s="261"/>
    </row>
    <row r="27" spans="2:11" s="1" customFormat="1" ht="15" customHeight="1">
      <c r="B27" s="264"/>
      <c r="C27" s="263"/>
      <c r="D27" s="391" t="s">
        <v>1434</v>
      </c>
      <c r="E27" s="391"/>
      <c r="F27" s="391"/>
      <c r="G27" s="391"/>
      <c r="H27" s="391"/>
      <c r="I27" s="391"/>
      <c r="J27" s="391"/>
      <c r="K27" s="261"/>
    </row>
    <row r="28" spans="2:11" s="1" customFormat="1" ht="15" customHeight="1">
      <c r="B28" s="264"/>
      <c r="C28" s="265"/>
      <c r="D28" s="391" t="s">
        <v>1435</v>
      </c>
      <c r="E28" s="391"/>
      <c r="F28" s="391"/>
      <c r="G28" s="391"/>
      <c r="H28" s="391"/>
      <c r="I28" s="391"/>
      <c r="J28" s="391"/>
      <c r="K28" s="261"/>
    </row>
    <row r="29" spans="2:11" s="1" customFormat="1" ht="12.75" customHeight="1">
      <c r="B29" s="264"/>
      <c r="C29" s="265"/>
      <c r="D29" s="265"/>
      <c r="E29" s="265"/>
      <c r="F29" s="265"/>
      <c r="G29" s="265"/>
      <c r="H29" s="265"/>
      <c r="I29" s="265"/>
      <c r="J29" s="265"/>
      <c r="K29" s="261"/>
    </row>
    <row r="30" spans="2:11" s="1" customFormat="1" ht="15" customHeight="1">
      <c r="B30" s="264"/>
      <c r="C30" s="265"/>
      <c r="D30" s="391" t="s">
        <v>1436</v>
      </c>
      <c r="E30" s="391"/>
      <c r="F30" s="391"/>
      <c r="G30" s="391"/>
      <c r="H30" s="391"/>
      <c r="I30" s="391"/>
      <c r="J30" s="391"/>
      <c r="K30" s="261"/>
    </row>
    <row r="31" spans="2:11" s="1" customFormat="1" ht="15" customHeight="1">
      <c r="B31" s="264"/>
      <c r="C31" s="265"/>
      <c r="D31" s="391" t="s">
        <v>1437</v>
      </c>
      <c r="E31" s="391"/>
      <c r="F31" s="391"/>
      <c r="G31" s="391"/>
      <c r="H31" s="391"/>
      <c r="I31" s="391"/>
      <c r="J31" s="391"/>
      <c r="K31" s="261"/>
    </row>
    <row r="32" spans="2:11" s="1" customFormat="1" ht="12.75" customHeight="1">
      <c r="B32" s="264"/>
      <c r="C32" s="265"/>
      <c r="D32" s="265"/>
      <c r="E32" s="265"/>
      <c r="F32" s="265"/>
      <c r="G32" s="265"/>
      <c r="H32" s="265"/>
      <c r="I32" s="265"/>
      <c r="J32" s="265"/>
      <c r="K32" s="261"/>
    </row>
    <row r="33" spans="2:11" s="1" customFormat="1" ht="15" customHeight="1">
      <c r="B33" s="264"/>
      <c r="C33" s="265"/>
      <c r="D33" s="391" t="s">
        <v>1438</v>
      </c>
      <c r="E33" s="391"/>
      <c r="F33" s="391"/>
      <c r="G33" s="391"/>
      <c r="H33" s="391"/>
      <c r="I33" s="391"/>
      <c r="J33" s="391"/>
      <c r="K33" s="261"/>
    </row>
    <row r="34" spans="2:11" s="1" customFormat="1" ht="15" customHeight="1">
      <c r="B34" s="264"/>
      <c r="C34" s="265"/>
      <c r="D34" s="391" t="s">
        <v>1439</v>
      </c>
      <c r="E34" s="391"/>
      <c r="F34" s="391"/>
      <c r="G34" s="391"/>
      <c r="H34" s="391"/>
      <c r="I34" s="391"/>
      <c r="J34" s="391"/>
      <c r="K34" s="261"/>
    </row>
    <row r="35" spans="2:11" s="1" customFormat="1" ht="15" customHeight="1">
      <c r="B35" s="264"/>
      <c r="C35" s="265"/>
      <c r="D35" s="391" t="s">
        <v>1440</v>
      </c>
      <c r="E35" s="391"/>
      <c r="F35" s="391"/>
      <c r="G35" s="391"/>
      <c r="H35" s="391"/>
      <c r="I35" s="391"/>
      <c r="J35" s="391"/>
      <c r="K35" s="261"/>
    </row>
    <row r="36" spans="2:11" s="1" customFormat="1" ht="15" customHeight="1">
      <c r="B36" s="264"/>
      <c r="C36" s="265"/>
      <c r="D36" s="263"/>
      <c r="E36" s="266" t="s">
        <v>120</v>
      </c>
      <c r="F36" s="263"/>
      <c r="G36" s="391" t="s">
        <v>1441</v>
      </c>
      <c r="H36" s="391"/>
      <c r="I36" s="391"/>
      <c r="J36" s="391"/>
      <c r="K36" s="261"/>
    </row>
    <row r="37" spans="2:11" s="1" customFormat="1" ht="30.75" customHeight="1">
      <c r="B37" s="264"/>
      <c r="C37" s="265"/>
      <c r="D37" s="263"/>
      <c r="E37" s="266" t="s">
        <v>1442</v>
      </c>
      <c r="F37" s="263"/>
      <c r="G37" s="391" t="s">
        <v>1443</v>
      </c>
      <c r="H37" s="391"/>
      <c r="I37" s="391"/>
      <c r="J37" s="391"/>
      <c r="K37" s="261"/>
    </row>
    <row r="38" spans="2:11" s="1" customFormat="1" ht="15" customHeight="1">
      <c r="B38" s="264"/>
      <c r="C38" s="265"/>
      <c r="D38" s="263"/>
      <c r="E38" s="266" t="s">
        <v>54</v>
      </c>
      <c r="F38" s="263"/>
      <c r="G38" s="391" t="s">
        <v>1444</v>
      </c>
      <c r="H38" s="391"/>
      <c r="I38" s="391"/>
      <c r="J38" s="391"/>
      <c r="K38" s="261"/>
    </row>
    <row r="39" spans="2:11" s="1" customFormat="1" ht="15" customHeight="1">
      <c r="B39" s="264"/>
      <c r="C39" s="265"/>
      <c r="D39" s="263"/>
      <c r="E39" s="266" t="s">
        <v>55</v>
      </c>
      <c r="F39" s="263"/>
      <c r="G39" s="391" t="s">
        <v>1445</v>
      </c>
      <c r="H39" s="391"/>
      <c r="I39" s="391"/>
      <c r="J39" s="391"/>
      <c r="K39" s="261"/>
    </row>
    <row r="40" spans="2:11" s="1" customFormat="1" ht="15" customHeight="1">
      <c r="B40" s="264"/>
      <c r="C40" s="265"/>
      <c r="D40" s="263"/>
      <c r="E40" s="266" t="s">
        <v>121</v>
      </c>
      <c r="F40" s="263"/>
      <c r="G40" s="391" t="s">
        <v>1446</v>
      </c>
      <c r="H40" s="391"/>
      <c r="I40" s="391"/>
      <c r="J40" s="391"/>
      <c r="K40" s="261"/>
    </row>
    <row r="41" spans="2:11" s="1" customFormat="1" ht="15" customHeight="1">
      <c r="B41" s="264"/>
      <c r="C41" s="265"/>
      <c r="D41" s="263"/>
      <c r="E41" s="266" t="s">
        <v>122</v>
      </c>
      <c r="F41" s="263"/>
      <c r="G41" s="391" t="s">
        <v>1447</v>
      </c>
      <c r="H41" s="391"/>
      <c r="I41" s="391"/>
      <c r="J41" s="391"/>
      <c r="K41" s="261"/>
    </row>
    <row r="42" spans="2:11" s="1" customFormat="1" ht="15" customHeight="1">
      <c r="B42" s="264"/>
      <c r="C42" s="265"/>
      <c r="D42" s="263"/>
      <c r="E42" s="266" t="s">
        <v>1448</v>
      </c>
      <c r="F42" s="263"/>
      <c r="G42" s="391" t="s">
        <v>1449</v>
      </c>
      <c r="H42" s="391"/>
      <c r="I42" s="391"/>
      <c r="J42" s="391"/>
      <c r="K42" s="261"/>
    </row>
    <row r="43" spans="2:11" s="1" customFormat="1" ht="15" customHeight="1">
      <c r="B43" s="264"/>
      <c r="C43" s="265"/>
      <c r="D43" s="263"/>
      <c r="E43" s="266"/>
      <c r="F43" s="263"/>
      <c r="G43" s="391" t="s">
        <v>1450</v>
      </c>
      <c r="H43" s="391"/>
      <c r="I43" s="391"/>
      <c r="J43" s="391"/>
      <c r="K43" s="261"/>
    </row>
    <row r="44" spans="2:11" s="1" customFormat="1" ht="15" customHeight="1">
      <c r="B44" s="264"/>
      <c r="C44" s="265"/>
      <c r="D44" s="263"/>
      <c r="E44" s="266" t="s">
        <v>1451</v>
      </c>
      <c r="F44" s="263"/>
      <c r="G44" s="391" t="s">
        <v>1452</v>
      </c>
      <c r="H44" s="391"/>
      <c r="I44" s="391"/>
      <c r="J44" s="391"/>
      <c r="K44" s="261"/>
    </row>
    <row r="45" spans="2:11" s="1" customFormat="1" ht="15" customHeight="1">
      <c r="B45" s="264"/>
      <c r="C45" s="265"/>
      <c r="D45" s="263"/>
      <c r="E45" s="266" t="s">
        <v>124</v>
      </c>
      <c r="F45" s="263"/>
      <c r="G45" s="391" t="s">
        <v>1453</v>
      </c>
      <c r="H45" s="391"/>
      <c r="I45" s="391"/>
      <c r="J45" s="391"/>
      <c r="K45" s="261"/>
    </row>
    <row r="46" spans="2:11" s="1" customFormat="1" ht="12.75" customHeight="1">
      <c r="B46" s="264"/>
      <c r="C46" s="265"/>
      <c r="D46" s="263"/>
      <c r="E46" s="263"/>
      <c r="F46" s="263"/>
      <c r="G46" s="263"/>
      <c r="H46" s="263"/>
      <c r="I46" s="263"/>
      <c r="J46" s="263"/>
      <c r="K46" s="261"/>
    </row>
    <row r="47" spans="2:11" s="1" customFormat="1" ht="15" customHeight="1">
      <c r="B47" s="264"/>
      <c r="C47" s="265"/>
      <c r="D47" s="391" t="s">
        <v>1454</v>
      </c>
      <c r="E47" s="391"/>
      <c r="F47" s="391"/>
      <c r="G47" s="391"/>
      <c r="H47" s="391"/>
      <c r="I47" s="391"/>
      <c r="J47" s="391"/>
      <c r="K47" s="261"/>
    </row>
    <row r="48" spans="2:11" s="1" customFormat="1" ht="15" customHeight="1">
      <c r="B48" s="264"/>
      <c r="C48" s="265"/>
      <c r="D48" s="265"/>
      <c r="E48" s="391" t="s">
        <v>1455</v>
      </c>
      <c r="F48" s="391"/>
      <c r="G48" s="391"/>
      <c r="H48" s="391"/>
      <c r="I48" s="391"/>
      <c r="J48" s="391"/>
      <c r="K48" s="261"/>
    </row>
    <row r="49" spans="2:11" s="1" customFormat="1" ht="15" customHeight="1">
      <c r="B49" s="264"/>
      <c r="C49" s="265"/>
      <c r="D49" s="265"/>
      <c r="E49" s="391" t="s">
        <v>1456</v>
      </c>
      <c r="F49" s="391"/>
      <c r="G49" s="391"/>
      <c r="H49" s="391"/>
      <c r="I49" s="391"/>
      <c r="J49" s="391"/>
      <c r="K49" s="261"/>
    </row>
    <row r="50" spans="2:11" s="1" customFormat="1" ht="15" customHeight="1">
      <c r="B50" s="264"/>
      <c r="C50" s="265"/>
      <c r="D50" s="265"/>
      <c r="E50" s="391" t="s">
        <v>1457</v>
      </c>
      <c r="F50" s="391"/>
      <c r="G50" s="391"/>
      <c r="H50" s="391"/>
      <c r="I50" s="391"/>
      <c r="J50" s="391"/>
      <c r="K50" s="261"/>
    </row>
    <row r="51" spans="2:11" s="1" customFormat="1" ht="15" customHeight="1">
      <c r="B51" s="264"/>
      <c r="C51" s="265"/>
      <c r="D51" s="391" t="s">
        <v>1458</v>
      </c>
      <c r="E51" s="391"/>
      <c r="F51" s="391"/>
      <c r="G51" s="391"/>
      <c r="H51" s="391"/>
      <c r="I51" s="391"/>
      <c r="J51" s="391"/>
      <c r="K51" s="261"/>
    </row>
    <row r="52" spans="2:11" s="1" customFormat="1" ht="25.5" customHeight="1">
      <c r="B52" s="260"/>
      <c r="C52" s="392" t="s">
        <v>1459</v>
      </c>
      <c r="D52" s="392"/>
      <c r="E52" s="392"/>
      <c r="F52" s="392"/>
      <c r="G52" s="392"/>
      <c r="H52" s="392"/>
      <c r="I52" s="392"/>
      <c r="J52" s="392"/>
      <c r="K52" s="261"/>
    </row>
    <row r="53" spans="2:11" s="1" customFormat="1" ht="5.25" customHeight="1">
      <c r="B53" s="260"/>
      <c r="C53" s="262"/>
      <c r="D53" s="262"/>
      <c r="E53" s="262"/>
      <c r="F53" s="262"/>
      <c r="G53" s="262"/>
      <c r="H53" s="262"/>
      <c r="I53" s="262"/>
      <c r="J53" s="262"/>
      <c r="K53" s="261"/>
    </row>
    <row r="54" spans="2:11" s="1" customFormat="1" ht="15" customHeight="1">
      <c r="B54" s="260"/>
      <c r="C54" s="391" t="s">
        <v>1460</v>
      </c>
      <c r="D54" s="391"/>
      <c r="E54" s="391"/>
      <c r="F54" s="391"/>
      <c r="G54" s="391"/>
      <c r="H54" s="391"/>
      <c r="I54" s="391"/>
      <c r="J54" s="391"/>
      <c r="K54" s="261"/>
    </row>
    <row r="55" spans="2:11" s="1" customFormat="1" ht="15" customHeight="1">
      <c r="B55" s="260"/>
      <c r="C55" s="391" t="s">
        <v>1461</v>
      </c>
      <c r="D55" s="391"/>
      <c r="E55" s="391"/>
      <c r="F55" s="391"/>
      <c r="G55" s="391"/>
      <c r="H55" s="391"/>
      <c r="I55" s="391"/>
      <c r="J55" s="391"/>
      <c r="K55" s="261"/>
    </row>
    <row r="56" spans="2:11" s="1" customFormat="1" ht="12.75" customHeight="1">
      <c r="B56" s="260"/>
      <c r="C56" s="263"/>
      <c r="D56" s="263"/>
      <c r="E56" s="263"/>
      <c r="F56" s="263"/>
      <c r="G56" s="263"/>
      <c r="H56" s="263"/>
      <c r="I56" s="263"/>
      <c r="J56" s="263"/>
      <c r="K56" s="261"/>
    </row>
    <row r="57" spans="2:11" s="1" customFormat="1" ht="15" customHeight="1">
      <c r="B57" s="260"/>
      <c r="C57" s="391" t="s">
        <v>1462</v>
      </c>
      <c r="D57" s="391"/>
      <c r="E57" s="391"/>
      <c r="F57" s="391"/>
      <c r="G57" s="391"/>
      <c r="H57" s="391"/>
      <c r="I57" s="391"/>
      <c r="J57" s="391"/>
      <c r="K57" s="261"/>
    </row>
    <row r="58" spans="2:11" s="1" customFormat="1" ht="15" customHeight="1">
      <c r="B58" s="260"/>
      <c r="C58" s="265"/>
      <c r="D58" s="391" t="s">
        <v>1463</v>
      </c>
      <c r="E58" s="391"/>
      <c r="F58" s="391"/>
      <c r="G58" s="391"/>
      <c r="H58" s="391"/>
      <c r="I58" s="391"/>
      <c r="J58" s="391"/>
      <c r="K58" s="261"/>
    </row>
    <row r="59" spans="2:11" s="1" customFormat="1" ht="15" customHeight="1">
      <c r="B59" s="260"/>
      <c r="C59" s="265"/>
      <c r="D59" s="391" t="s">
        <v>1464</v>
      </c>
      <c r="E59" s="391"/>
      <c r="F59" s="391"/>
      <c r="G59" s="391"/>
      <c r="H59" s="391"/>
      <c r="I59" s="391"/>
      <c r="J59" s="391"/>
      <c r="K59" s="261"/>
    </row>
    <row r="60" spans="2:11" s="1" customFormat="1" ht="15" customHeight="1">
      <c r="B60" s="260"/>
      <c r="C60" s="265"/>
      <c r="D60" s="391" t="s">
        <v>1465</v>
      </c>
      <c r="E60" s="391"/>
      <c r="F60" s="391"/>
      <c r="G60" s="391"/>
      <c r="H60" s="391"/>
      <c r="I60" s="391"/>
      <c r="J60" s="391"/>
      <c r="K60" s="261"/>
    </row>
    <row r="61" spans="2:11" s="1" customFormat="1" ht="15" customHeight="1">
      <c r="B61" s="260"/>
      <c r="C61" s="265"/>
      <c r="D61" s="391" t="s">
        <v>1466</v>
      </c>
      <c r="E61" s="391"/>
      <c r="F61" s="391"/>
      <c r="G61" s="391"/>
      <c r="H61" s="391"/>
      <c r="I61" s="391"/>
      <c r="J61" s="391"/>
      <c r="K61" s="261"/>
    </row>
    <row r="62" spans="2:11" s="1" customFormat="1" ht="15" customHeight="1">
      <c r="B62" s="260"/>
      <c r="C62" s="265"/>
      <c r="D62" s="394" t="s">
        <v>1467</v>
      </c>
      <c r="E62" s="394"/>
      <c r="F62" s="394"/>
      <c r="G62" s="394"/>
      <c r="H62" s="394"/>
      <c r="I62" s="394"/>
      <c r="J62" s="394"/>
      <c r="K62" s="261"/>
    </row>
    <row r="63" spans="2:11" s="1" customFormat="1" ht="15" customHeight="1">
      <c r="B63" s="260"/>
      <c r="C63" s="265"/>
      <c r="D63" s="391" t="s">
        <v>1468</v>
      </c>
      <c r="E63" s="391"/>
      <c r="F63" s="391"/>
      <c r="G63" s="391"/>
      <c r="H63" s="391"/>
      <c r="I63" s="391"/>
      <c r="J63" s="391"/>
      <c r="K63" s="261"/>
    </row>
    <row r="64" spans="2:11" s="1" customFormat="1" ht="12.75" customHeight="1">
      <c r="B64" s="260"/>
      <c r="C64" s="265"/>
      <c r="D64" s="265"/>
      <c r="E64" s="268"/>
      <c r="F64" s="265"/>
      <c r="G64" s="265"/>
      <c r="H64" s="265"/>
      <c r="I64" s="265"/>
      <c r="J64" s="265"/>
      <c r="K64" s="261"/>
    </row>
    <row r="65" spans="2:11" s="1" customFormat="1" ht="15" customHeight="1">
      <c r="B65" s="260"/>
      <c r="C65" s="265"/>
      <c r="D65" s="391" t="s">
        <v>1469</v>
      </c>
      <c r="E65" s="391"/>
      <c r="F65" s="391"/>
      <c r="G65" s="391"/>
      <c r="H65" s="391"/>
      <c r="I65" s="391"/>
      <c r="J65" s="391"/>
      <c r="K65" s="261"/>
    </row>
    <row r="66" spans="2:11" s="1" customFormat="1" ht="15" customHeight="1">
      <c r="B66" s="260"/>
      <c r="C66" s="265"/>
      <c r="D66" s="394" t="s">
        <v>1470</v>
      </c>
      <c r="E66" s="394"/>
      <c r="F66" s="394"/>
      <c r="G66" s="394"/>
      <c r="H66" s="394"/>
      <c r="I66" s="394"/>
      <c r="J66" s="394"/>
      <c r="K66" s="261"/>
    </row>
    <row r="67" spans="2:11" s="1" customFormat="1" ht="15" customHeight="1">
      <c r="B67" s="260"/>
      <c r="C67" s="265"/>
      <c r="D67" s="391" t="s">
        <v>1471</v>
      </c>
      <c r="E67" s="391"/>
      <c r="F67" s="391"/>
      <c r="G67" s="391"/>
      <c r="H67" s="391"/>
      <c r="I67" s="391"/>
      <c r="J67" s="391"/>
      <c r="K67" s="261"/>
    </row>
    <row r="68" spans="2:11" s="1" customFormat="1" ht="15" customHeight="1">
      <c r="B68" s="260"/>
      <c r="C68" s="265"/>
      <c r="D68" s="391" t="s">
        <v>1472</v>
      </c>
      <c r="E68" s="391"/>
      <c r="F68" s="391"/>
      <c r="G68" s="391"/>
      <c r="H68" s="391"/>
      <c r="I68" s="391"/>
      <c r="J68" s="391"/>
      <c r="K68" s="261"/>
    </row>
    <row r="69" spans="2:11" s="1" customFormat="1" ht="15" customHeight="1">
      <c r="B69" s="260"/>
      <c r="C69" s="265"/>
      <c r="D69" s="391" t="s">
        <v>1473</v>
      </c>
      <c r="E69" s="391"/>
      <c r="F69" s="391"/>
      <c r="G69" s="391"/>
      <c r="H69" s="391"/>
      <c r="I69" s="391"/>
      <c r="J69" s="391"/>
      <c r="K69" s="261"/>
    </row>
    <row r="70" spans="2:11" s="1" customFormat="1" ht="15" customHeight="1">
      <c r="B70" s="260"/>
      <c r="C70" s="265"/>
      <c r="D70" s="391" t="s">
        <v>1474</v>
      </c>
      <c r="E70" s="391"/>
      <c r="F70" s="391"/>
      <c r="G70" s="391"/>
      <c r="H70" s="391"/>
      <c r="I70" s="391"/>
      <c r="J70" s="391"/>
      <c r="K70" s="261"/>
    </row>
    <row r="71" spans="2:11" s="1" customFormat="1" ht="12.75" customHeight="1">
      <c r="B71" s="269"/>
      <c r="C71" s="270"/>
      <c r="D71" s="270"/>
      <c r="E71" s="270"/>
      <c r="F71" s="270"/>
      <c r="G71" s="270"/>
      <c r="H71" s="270"/>
      <c r="I71" s="270"/>
      <c r="J71" s="270"/>
      <c r="K71" s="271"/>
    </row>
    <row r="72" spans="2:11" s="1" customFormat="1" ht="18.75" customHeight="1">
      <c r="B72" s="272"/>
      <c r="C72" s="272"/>
      <c r="D72" s="272"/>
      <c r="E72" s="272"/>
      <c r="F72" s="272"/>
      <c r="G72" s="272"/>
      <c r="H72" s="272"/>
      <c r="I72" s="272"/>
      <c r="J72" s="272"/>
      <c r="K72" s="273"/>
    </row>
    <row r="73" spans="2:11" s="1" customFormat="1" ht="18.75" customHeight="1">
      <c r="B73" s="273"/>
      <c r="C73" s="273"/>
      <c r="D73" s="273"/>
      <c r="E73" s="273"/>
      <c r="F73" s="273"/>
      <c r="G73" s="273"/>
      <c r="H73" s="273"/>
      <c r="I73" s="273"/>
      <c r="J73" s="273"/>
      <c r="K73" s="273"/>
    </row>
    <row r="74" spans="2:11" s="1" customFormat="1" ht="7.5" customHeight="1">
      <c r="B74" s="274"/>
      <c r="C74" s="275"/>
      <c r="D74" s="275"/>
      <c r="E74" s="275"/>
      <c r="F74" s="275"/>
      <c r="G74" s="275"/>
      <c r="H74" s="275"/>
      <c r="I74" s="275"/>
      <c r="J74" s="275"/>
      <c r="K74" s="276"/>
    </row>
    <row r="75" spans="2:11" s="1" customFormat="1" ht="45" customHeight="1">
      <c r="B75" s="277"/>
      <c r="C75" s="395" t="s">
        <v>1475</v>
      </c>
      <c r="D75" s="395"/>
      <c r="E75" s="395"/>
      <c r="F75" s="395"/>
      <c r="G75" s="395"/>
      <c r="H75" s="395"/>
      <c r="I75" s="395"/>
      <c r="J75" s="395"/>
      <c r="K75" s="278"/>
    </row>
    <row r="76" spans="2:11" s="1" customFormat="1" ht="17.25" customHeight="1">
      <c r="B76" s="277"/>
      <c r="C76" s="279" t="s">
        <v>1476</v>
      </c>
      <c r="D76" s="279"/>
      <c r="E76" s="279"/>
      <c r="F76" s="279" t="s">
        <v>1477</v>
      </c>
      <c r="G76" s="280"/>
      <c r="H76" s="279" t="s">
        <v>55</v>
      </c>
      <c r="I76" s="279" t="s">
        <v>58</v>
      </c>
      <c r="J76" s="279" t="s">
        <v>1478</v>
      </c>
      <c r="K76" s="278"/>
    </row>
    <row r="77" spans="2:11" s="1" customFormat="1" ht="17.25" customHeight="1">
      <c r="B77" s="277"/>
      <c r="C77" s="281" t="s">
        <v>1479</v>
      </c>
      <c r="D77" s="281"/>
      <c r="E77" s="281"/>
      <c r="F77" s="282" t="s">
        <v>1480</v>
      </c>
      <c r="G77" s="283"/>
      <c r="H77" s="281"/>
      <c r="I77" s="281"/>
      <c r="J77" s="281" t="s">
        <v>1481</v>
      </c>
      <c r="K77" s="278"/>
    </row>
    <row r="78" spans="2:11" s="1" customFormat="1" ht="5.25" customHeight="1">
      <c r="B78" s="277"/>
      <c r="C78" s="284"/>
      <c r="D78" s="284"/>
      <c r="E78" s="284"/>
      <c r="F78" s="284"/>
      <c r="G78" s="285"/>
      <c r="H78" s="284"/>
      <c r="I78" s="284"/>
      <c r="J78" s="284"/>
      <c r="K78" s="278"/>
    </row>
    <row r="79" spans="2:11" s="1" customFormat="1" ht="15" customHeight="1">
      <c r="B79" s="277"/>
      <c r="C79" s="266" t="s">
        <v>54</v>
      </c>
      <c r="D79" s="286"/>
      <c r="E79" s="286"/>
      <c r="F79" s="287" t="s">
        <v>1482</v>
      </c>
      <c r="G79" s="288"/>
      <c r="H79" s="266" t="s">
        <v>1483</v>
      </c>
      <c r="I79" s="266" t="s">
        <v>1484</v>
      </c>
      <c r="J79" s="266">
        <v>20</v>
      </c>
      <c r="K79" s="278"/>
    </row>
    <row r="80" spans="2:11" s="1" customFormat="1" ht="15" customHeight="1">
      <c r="B80" s="277"/>
      <c r="C80" s="266" t="s">
        <v>1485</v>
      </c>
      <c r="D80" s="266"/>
      <c r="E80" s="266"/>
      <c r="F80" s="287" t="s">
        <v>1482</v>
      </c>
      <c r="G80" s="288"/>
      <c r="H80" s="266" t="s">
        <v>1486</v>
      </c>
      <c r="I80" s="266" t="s">
        <v>1484</v>
      </c>
      <c r="J80" s="266">
        <v>120</v>
      </c>
      <c r="K80" s="278"/>
    </row>
    <row r="81" spans="2:11" s="1" customFormat="1" ht="15" customHeight="1">
      <c r="B81" s="289"/>
      <c r="C81" s="266" t="s">
        <v>1487</v>
      </c>
      <c r="D81" s="266"/>
      <c r="E81" s="266"/>
      <c r="F81" s="287" t="s">
        <v>1488</v>
      </c>
      <c r="G81" s="288"/>
      <c r="H81" s="266" t="s">
        <v>1489</v>
      </c>
      <c r="I81" s="266" t="s">
        <v>1484</v>
      </c>
      <c r="J81" s="266">
        <v>50</v>
      </c>
      <c r="K81" s="278"/>
    </row>
    <row r="82" spans="2:11" s="1" customFormat="1" ht="15" customHeight="1">
      <c r="B82" s="289"/>
      <c r="C82" s="266" t="s">
        <v>1490</v>
      </c>
      <c r="D82" s="266"/>
      <c r="E82" s="266"/>
      <c r="F82" s="287" t="s">
        <v>1482</v>
      </c>
      <c r="G82" s="288"/>
      <c r="H82" s="266" t="s">
        <v>1491</v>
      </c>
      <c r="I82" s="266" t="s">
        <v>1492</v>
      </c>
      <c r="J82" s="266"/>
      <c r="K82" s="278"/>
    </row>
    <row r="83" spans="2:11" s="1" customFormat="1" ht="15" customHeight="1">
      <c r="B83" s="289"/>
      <c r="C83" s="290" t="s">
        <v>1493</v>
      </c>
      <c r="D83" s="290"/>
      <c r="E83" s="290"/>
      <c r="F83" s="291" t="s">
        <v>1488</v>
      </c>
      <c r="G83" s="290"/>
      <c r="H83" s="290" t="s">
        <v>1494</v>
      </c>
      <c r="I83" s="290" t="s">
        <v>1484</v>
      </c>
      <c r="J83" s="290">
        <v>15</v>
      </c>
      <c r="K83" s="278"/>
    </row>
    <row r="84" spans="2:11" s="1" customFormat="1" ht="15" customHeight="1">
      <c r="B84" s="289"/>
      <c r="C84" s="290" t="s">
        <v>1495</v>
      </c>
      <c r="D84" s="290"/>
      <c r="E84" s="290"/>
      <c r="F84" s="291" t="s">
        <v>1488</v>
      </c>
      <c r="G84" s="290"/>
      <c r="H84" s="290" t="s">
        <v>1496</v>
      </c>
      <c r="I84" s="290" t="s">
        <v>1484</v>
      </c>
      <c r="J84" s="290">
        <v>15</v>
      </c>
      <c r="K84" s="278"/>
    </row>
    <row r="85" spans="2:11" s="1" customFormat="1" ht="15" customHeight="1">
      <c r="B85" s="289"/>
      <c r="C85" s="290" t="s">
        <v>1497</v>
      </c>
      <c r="D85" s="290"/>
      <c r="E85" s="290"/>
      <c r="F85" s="291" t="s">
        <v>1488</v>
      </c>
      <c r="G85" s="290"/>
      <c r="H85" s="290" t="s">
        <v>1498</v>
      </c>
      <c r="I85" s="290" t="s">
        <v>1484</v>
      </c>
      <c r="J85" s="290">
        <v>20</v>
      </c>
      <c r="K85" s="278"/>
    </row>
    <row r="86" spans="2:11" s="1" customFormat="1" ht="15" customHeight="1">
      <c r="B86" s="289"/>
      <c r="C86" s="290" t="s">
        <v>1499</v>
      </c>
      <c r="D86" s="290"/>
      <c r="E86" s="290"/>
      <c r="F86" s="291" t="s">
        <v>1488</v>
      </c>
      <c r="G86" s="290"/>
      <c r="H86" s="290" t="s">
        <v>1500</v>
      </c>
      <c r="I86" s="290" t="s">
        <v>1484</v>
      </c>
      <c r="J86" s="290">
        <v>20</v>
      </c>
      <c r="K86" s="278"/>
    </row>
    <row r="87" spans="2:11" s="1" customFormat="1" ht="15" customHeight="1">
      <c r="B87" s="289"/>
      <c r="C87" s="266" t="s">
        <v>1501</v>
      </c>
      <c r="D87" s="266"/>
      <c r="E87" s="266"/>
      <c r="F87" s="287" t="s">
        <v>1488</v>
      </c>
      <c r="G87" s="288"/>
      <c r="H87" s="266" t="s">
        <v>1502</v>
      </c>
      <c r="I87" s="266" t="s">
        <v>1484</v>
      </c>
      <c r="J87" s="266">
        <v>50</v>
      </c>
      <c r="K87" s="278"/>
    </row>
    <row r="88" spans="2:11" s="1" customFormat="1" ht="15" customHeight="1">
      <c r="B88" s="289"/>
      <c r="C88" s="266" t="s">
        <v>1503</v>
      </c>
      <c r="D88" s="266"/>
      <c r="E88" s="266"/>
      <c r="F88" s="287" t="s">
        <v>1488</v>
      </c>
      <c r="G88" s="288"/>
      <c r="H88" s="266" t="s">
        <v>1504</v>
      </c>
      <c r="I88" s="266" t="s">
        <v>1484</v>
      </c>
      <c r="J88" s="266">
        <v>20</v>
      </c>
      <c r="K88" s="278"/>
    </row>
    <row r="89" spans="2:11" s="1" customFormat="1" ht="15" customHeight="1">
      <c r="B89" s="289"/>
      <c r="C89" s="266" t="s">
        <v>1505</v>
      </c>
      <c r="D89" s="266"/>
      <c r="E89" s="266"/>
      <c r="F89" s="287" t="s">
        <v>1488</v>
      </c>
      <c r="G89" s="288"/>
      <c r="H89" s="266" t="s">
        <v>1506</v>
      </c>
      <c r="I89" s="266" t="s">
        <v>1484</v>
      </c>
      <c r="J89" s="266">
        <v>20</v>
      </c>
      <c r="K89" s="278"/>
    </row>
    <row r="90" spans="2:11" s="1" customFormat="1" ht="15" customHeight="1">
      <c r="B90" s="289"/>
      <c r="C90" s="266" t="s">
        <v>1507</v>
      </c>
      <c r="D90" s="266"/>
      <c r="E90" s="266"/>
      <c r="F90" s="287" t="s">
        <v>1488</v>
      </c>
      <c r="G90" s="288"/>
      <c r="H90" s="266" t="s">
        <v>1508</v>
      </c>
      <c r="I90" s="266" t="s">
        <v>1484</v>
      </c>
      <c r="J90" s="266">
        <v>50</v>
      </c>
      <c r="K90" s="278"/>
    </row>
    <row r="91" spans="2:11" s="1" customFormat="1" ht="15" customHeight="1">
      <c r="B91" s="289"/>
      <c r="C91" s="266" t="s">
        <v>1509</v>
      </c>
      <c r="D91" s="266"/>
      <c r="E91" s="266"/>
      <c r="F91" s="287" t="s">
        <v>1488</v>
      </c>
      <c r="G91" s="288"/>
      <c r="H91" s="266" t="s">
        <v>1509</v>
      </c>
      <c r="I91" s="266" t="s">
        <v>1484</v>
      </c>
      <c r="J91" s="266">
        <v>50</v>
      </c>
      <c r="K91" s="278"/>
    </row>
    <row r="92" spans="2:11" s="1" customFormat="1" ht="15" customHeight="1">
      <c r="B92" s="289"/>
      <c r="C92" s="266" t="s">
        <v>1510</v>
      </c>
      <c r="D92" s="266"/>
      <c r="E92" s="266"/>
      <c r="F92" s="287" t="s">
        <v>1488</v>
      </c>
      <c r="G92" s="288"/>
      <c r="H92" s="266" t="s">
        <v>1511</v>
      </c>
      <c r="I92" s="266" t="s">
        <v>1484</v>
      </c>
      <c r="J92" s="266">
        <v>255</v>
      </c>
      <c r="K92" s="278"/>
    </row>
    <row r="93" spans="2:11" s="1" customFormat="1" ht="15" customHeight="1">
      <c r="B93" s="289"/>
      <c r="C93" s="266" t="s">
        <v>1512</v>
      </c>
      <c r="D93" s="266"/>
      <c r="E93" s="266"/>
      <c r="F93" s="287" t="s">
        <v>1482</v>
      </c>
      <c r="G93" s="288"/>
      <c r="H93" s="266" t="s">
        <v>1513</v>
      </c>
      <c r="I93" s="266" t="s">
        <v>1514</v>
      </c>
      <c r="J93" s="266"/>
      <c r="K93" s="278"/>
    </row>
    <row r="94" spans="2:11" s="1" customFormat="1" ht="15" customHeight="1">
      <c r="B94" s="289"/>
      <c r="C94" s="266" t="s">
        <v>1515</v>
      </c>
      <c r="D94" s="266"/>
      <c r="E94" s="266"/>
      <c r="F94" s="287" t="s">
        <v>1482</v>
      </c>
      <c r="G94" s="288"/>
      <c r="H94" s="266" t="s">
        <v>1516</v>
      </c>
      <c r="I94" s="266" t="s">
        <v>1517</v>
      </c>
      <c r="J94" s="266"/>
      <c r="K94" s="278"/>
    </row>
    <row r="95" spans="2:11" s="1" customFormat="1" ht="15" customHeight="1">
      <c r="B95" s="289"/>
      <c r="C95" s="266" t="s">
        <v>1518</v>
      </c>
      <c r="D95" s="266"/>
      <c r="E95" s="266"/>
      <c r="F95" s="287" t="s">
        <v>1482</v>
      </c>
      <c r="G95" s="288"/>
      <c r="H95" s="266" t="s">
        <v>1518</v>
      </c>
      <c r="I95" s="266" t="s">
        <v>1517</v>
      </c>
      <c r="J95" s="266"/>
      <c r="K95" s="278"/>
    </row>
    <row r="96" spans="2:11" s="1" customFormat="1" ht="15" customHeight="1">
      <c r="B96" s="289"/>
      <c r="C96" s="266" t="s">
        <v>39</v>
      </c>
      <c r="D96" s="266"/>
      <c r="E96" s="266"/>
      <c r="F96" s="287" t="s">
        <v>1482</v>
      </c>
      <c r="G96" s="288"/>
      <c r="H96" s="266" t="s">
        <v>1519</v>
      </c>
      <c r="I96" s="266" t="s">
        <v>1517</v>
      </c>
      <c r="J96" s="266"/>
      <c r="K96" s="278"/>
    </row>
    <row r="97" spans="2:11" s="1" customFormat="1" ht="15" customHeight="1">
      <c r="B97" s="289"/>
      <c r="C97" s="266" t="s">
        <v>49</v>
      </c>
      <c r="D97" s="266"/>
      <c r="E97" s="266"/>
      <c r="F97" s="287" t="s">
        <v>1482</v>
      </c>
      <c r="G97" s="288"/>
      <c r="H97" s="266" t="s">
        <v>1520</v>
      </c>
      <c r="I97" s="266" t="s">
        <v>1517</v>
      </c>
      <c r="J97" s="266"/>
      <c r="K97" s="278"/>
    </row>
    <row r="98" spans="2:11" s="1" customFormat="1" ht="15" customHeight="1">
      <c r="B98" s="292"/>
      <c r="C98" s="293"/>
      <c r="D98" s="293"/>
      <c r="E98" s="293"/>
      <c r="F98" s="293"/>
      <c r="G98" s="293"/>
      <c r="H98" s="293"/>
      <c r="I98" s="293"/>
      <c r="J98" s="293"/>
      <c r="K98" s="294"/>
    </row>
    <row r="99" spans="2:11" s="1" customFormat="1" ht="18.75" customHeight="1">
      <c r="B99" s="295"/>
      <c r="C99" s="296"/>
      <c r="D99" s="296"/>
      <c r="E99" s="296"/>
      <c r="F99" s="296"/>
      <c r="G99" s="296"/>
      <c r="H99" s="296"/>
      <c r="I99" s="296"/>
      <c r="J99" s="296"/>
      <c r="K99" s="295"/>
    </row>
    <row r="100" spans="2:11" s="1" customFormat="1" ht="18.75" customHeight="1">
      <c r="B100" s="273"/>
      <c r="C100" s="273"/>
      <c r="D100" s="273"/>
      <c r="E100" s="273"/>
      <c r="F100" s="273"/>
      <c r="G100" s="273"/>
      <c r="H100" s="273"/>
      <c r="I100" s="273"/>
      <c r="J100" s="273"/>
      <c r="K100" s="273"/>
    </row>
    <row r="101" spans="2:11" s="1" customFormat="1" ht="7.5" customHeight="1">
      <c r="B101" s="274"/>
      <c r="C101" s="275"/>
      <c r="D101" s="275"/>
      <c r="E101" s="275"/>
      <c r="F101" s="275"/>
      <c r="G101" s="275"/>
      <c r="H101" s="275"/>
      <c r="I101" s="275"/>
      <c r="J101" s="275"/>
      <c r="K101" s="276"/>
    </row>
    <row r="102" spans="2:11" s="1" customFormat="1" ht="45" customHeight="1">
      <c r="B102" s="277"/>
      <c r="C102" s="395" t="s">
        <v>1521</v>
      </c>
      <c r="D102" s="395"/>
      <c r="E102" s="395"/>
      <c r="F102" s="395"/>
      <c r="G102" s="395"/>
      <c r="H102" s="395"/>
      <c r="I102" s="395"/>
      <c r="J102" s="395"/>
      <c r="K102" s="278"/>
    </row>
    <row r="103" spans="2:11" s="1" customFormat="1" ht="17.25" customHeight="1">
      <c r="B103" s="277"/>
      <c r="C103" s="279" t="s">
        <v>1476</v>
      </c>
      <c r="D103" s="279"/>
      <c r="E103" s="279"/>
      <c r="F103" s="279" t="s">
        <v>1477</v>
      </c>
      <c r="G103" s="280"/>
      <c r="H103" s="279" t="s">
        <v>55</v>
      </c>
      <c r="I103" s="279" t="s">
        <v>58</v>
      </c>
      <c r="J103" s="279" t="s">
        <v>1478</v>
      </c>
      <c r="K103" s="278"/>
    </row>
    <row r="104" spans="2:11" s="1" customFormat="1" ht="17.25" customHeight="1">
      <c r="B104" s="277"/>
      <c r="C104" s="281" t="s">
        <v>1479</v>
      </c>
      <c r="D104" s="281"/>
      <c r="E104" s="281"/>
      <c r="F104" s="282" t="s">
        <v>1480</v>
      </c>
      <c r="G104" s="283"/>
      <c r="H104" s="281"/>
      <c r="I104" s="281"/>
      <c r="J104" s="281" t="s">
        <v>1481</v>
      </c>
      <c r="K104" s="278"/>
    </row>
    <row r="105" spans="2:11" s="1" customFormat="1" ht="5.25" customHeight="1">
      <c r="B105" s="277"/>
      <c r="C105" s="279"/>
      <c r="D105" s="279"/>
      <c r="E105" s="279"/>
      <c r="F105" s="279"/>
      <c r="G105" s="297"/>
      <c r="H105" s="279"/>
      <c r="I105" s="279"/>
      <c r="J105" s="279"/>
      <c r="K105" s="278"/>
    </row>
    <row r="106" spans="2:11" s="1" customFormat="1" ht="15" customHeight="1">
      <c r="B106" s="277"/>
      <c r="C106" s="266" t="s">
        <v>54</v>
      </c>
      <c r="D106" s="286"/>
      <c r="E106" s="286"/>
      <c r="F106" s="287" t="s">
        <v>1482</v>
      </c>
      <c r="G106" s="266"/>
      <c r="H106" s="266" t="s">
        <v>1522</v>
      </c>
      <c r="I106" s="266" t="s">
        <v>1484</v>
      </c>
      <c r="J106" s="266">
        <v>20</v>
      </c>
      <c r="K106" s="278"/>
    </row>
    <row r="107" spans="2:11" s="1" customFormat="1" ht="15" customHeight="1">
      <c r="B107" s="277"/>
      <c r="C107" s="266" t="s">
        <v>1485</v>
      </c>
      <c r="D107" s="266"/>
      <c r="E107" s="266"/>
      <c r="F107" s="287" t="s">
        <v>1482</v>
      </c>
      <c r="G107" s="266"/>
      <c r="H107" s="266" t="s">
        <v>1522</v>
      </c>
      <c r="I107" s="266" t="s">
        <v>1484</v>
      </c>
      <c r="J107" s="266">
        <v>120</v>
      </c>
      <c r="K107" s="278"/>
    </row>
    <row r="108" spans="2:11" s="1" customFormat="1" ht="15" customHeight="1">
      <c r="B108" s="289"/>
      <c r="C108" s="266" t="s">
        <v>1487</v>
      </c>
      <c r="D108" s="266"/>
      <c r="E108" s="266"/>
      <c r="F108" s="287" t="s">
        <v>1488</v>
      </c>
      <c r="G108" s="266"/>
      <c r="H108" s="266" t="s">
        <v>1522</v>
      </c>
      <c r="I108" s="266" t="s">
        <v>1484</v>
      </c>
      <c r="J108" s="266">
        <v>50</v>
      </c>
      <c r="K108" s="278"/>
    </row>
    <row r="109" spans="2:11" s="1" customFormat="1" ht="15" customHeight="1">
      <c r="B109" s="289"/>
      <c r="C109" s="266" t="s">
        <v>1490</v>
      </c>
      <c r="D109" s="266"/>
      <c r="E109" s="266"/>
      <c r="F109" s="287" t="s">
        <v>1482</v>
      </c>
      <c r="G109" s="266"/>
      <c r="H109" s="266" t="s">
        <v>1522</v>
      </c>
      <c r="I109" s="266" t="s">
        <v>1492</v>
      </c>
      <c r="J109" s="266"/>
      <c r="K109" s="278"/>
    </row>
    <row r="110" spans="2:11" s="1" customFormat="1" ht="15" customHeight="1">
      <c r="B110" s="289"/>
      <c r="C110" s="266" t="s">
        <v>1501</v>
      </c>
      <c r="D110" s="266"/>
      <c r="E110" s="266"/>
      <c r="F110" s="287" t="s">
        <v>1488</v>
      </c>
      <c r="G110" s="266"/>
      <c r="H110" s="266" t="s">
        <v>1522</v>
      </c>
      <c r="I110" s="266" t="s">
        <v>1484</v>
      </c>
      <c r="J110" s="266">
        <v>50</v>
      </c>
      <c r="K110" s="278"/>
    </row>
    <row r="111" spans="2:11" s="1" customFormat="1" ht="15" customHeight="1">
      <c r="B111" s="289"/>
      <c r="C111" s="266" t="s">
        <v>1509</v>
      </c>
      <c r="D111" s="266"/>
      <c r="E111" s="266"/>
      <c r="F111" s="287" t="s">
        <v>1488</v>
      </c>
      <c r="G111" s="266"/>
      <c r="H111" s="266" t="s">
        <v>1522</v>
      </c>
      <c r="I111" s="266" t="s">
        <v>1484</v>
      </c>
      <c r="J111" s="266">
        <v>50</v>
      </c>
      <c r="K111" s="278"/>
    </row>
    <row r="112" spans="2:11" s="1" customFormat="1" ht="15" customHeight="1">
      <c r="B112" s="289"/>
      <c r="C112" s="266" t="s">
        <v>1507</v>
      </c>
      <c r="D112" s="266"/>
      <c r="E112" s="266"/>
      <c r="F112" s="287" t="s">
        <v>1488</v>
      </c>
      <c r="G112" s="266"/>
      <c r="H112" s="266" t="s">
        <v>1522</v>
      </c>
      <c r="I112" s="266" t="s">
        <v>1484</v>
      </c>
      <c r="J112" s="266">
        <v>50</v>
      </c>
      <c r="K112" s="278"/>
    </row>
    <row r="113" spans="2:11" s="1" customFormat="1" ht="15" customHeight="1">
      <c r="B113" s="289"/>
      <c r="C113" s="266" t="s">
        <v>54</v>
      </c>
      <c r="D113" s="266"/>
      <c r="E113" s="266"/>
      <c r="F113" s="287" t="s">
        <v>1482</v>
      </c>
      <c r="G113" s="266"/>
      <c r="H113" s="266" t="s">
        <v>1523</v>
      </c>
      <c r="I113" s="266" t="s">
        <v>1484</v>
      </c>
      <c r="J113" s="266">
        <v>20</v>
      </c>
      <c r="K113" s="278"/>
    </row>
    <row r="114" spans="2:11" s="1" customFormat="1" ht="15" customHeight="1">
      <c r="B114" s="289"/>
      <c r="C114" s="266" t="s">
        <v>1524</v>
      </c>
      <c r="D114" s="266"/>
      <c r="E114" s="266"/>
      <c r="F114" s="287" t="s">
        <v>1482</v>
      </c>
      <c r="G114" s="266"/>
      <c r="H114" s="266" t="s">
        <v>1525</v>
      </c>
      <c r="I114" s="266" t="s">
        <v>1484</v>
      </c>
      <c r="J114" s="266">
        <v>120</v>
      </c>
      <c r="K114" s="278"/>
    </row>
    <row r="115" spans="2:11" s="1" customFormat="1" ht="15" customHeight="1">
      <c r="B115" s="289"/>
      <c r="C115" s="266" t="s">
        <v>39</v>
      </c>
      <c r="D115" s="266"/>
      <c r="E115" s="266"/>
      <c r="F115" s="287" t="s">
        <v>1482</v>
      </c>
      <c r="G115" s="266"/>
      <c r="H115" s="266" t="s">
        <v>1526</v>
      </c>
      <c r="I115" s="266" t="s">
        <v>1517</v>
      </c>
      <c r="J115" s="266"/>
      <c r="K115" s="278"/>
    </row>
    <row r="116" spans="2:11" s="1" customFormat="1" ht="15" customHeight="1">
      <c r="B116" s="289"/>
      <c r="C116" s="266" t="s">
        <v>49</v>
      </c>
      <c r="D116" s="266"/>
      <c r="E116" s="266"/>
      <c r="F116" s="287" t="s">
        <v>1482</v>
      </c>
      <c r="G116" s="266"/>
      <c r="H116" s="266" t="s">
        <v>1527</v>
      </c>
      <c r="I116" s="266" t="s">
        <v>1517</v>
      </c>
      <c r="J116" s="266"/>
      <c r="K116" s="278"/>
    </row>
    <row r="117" spans="2:11" s="1" customFormat="1" ht="15" customHeight="1">
      <c r="B117" s="289"/>
      <c r="C117" s="266" t="s">
        <v>58</v>
      </c>
      <c r="D117" s="266"/>
      <c r="E117" s="266"/>
      <c r="F117" s="287" t="s">
        <v>1482</v>
      </c>
      <c r="G117" s="266"/>
      <c r="H117" s="266" t="s">
        <v>1528</v>
      </c>
      <c r="I117" s="266" t="s">
        <v>1529</v>
      </c>
      <c r="J117" s="266"/>
      <c r="K117" s="278"/>
    </row>
    <row r="118" spans="2:11" s="1" customFormat="1" ht="15" customHeight="1">
      <c r="B118" s="292"/>
      <c r="C118" s="298"/>
      <c r="D118" s="298"/>
      <c r="E118" s="298"/>
      <c r="F118" s="298"/>
      <c r="G118" s="298"/>
      <c r="H118" s="298"/>
      <c r="I118" s="298"/>
      <c r="J118" s="298"/>
      <c r="K118" s="294"/>
    </row>
    <row r="119" spans="2:11" s="1" customFormat="1" ht="18.75" customHeight="1">
      <c r="B119" s="299"/>
      <c r="C119" s="300"/>
      <c r="D119" s="300"/>
      <c r="E119" s="300"/>
      <c r="F119" s="301"/>
      <c r="G119" s="300"/>
      <c r="H119" s="300"/>
      <c r="I119" s="300"/>
      <c r="J119" s="300"/>
      <c r="K119" s="299"/>
    </row>
    <row r="120" spans="2:11" s="1" customFormat="1" ht="18.75" customHeight="1">
      <c r="B120" s="273"/>
      <c r="C120" s="273"/>
      <c r="D120" s="273"/>
      <c r="E120" s="273"/>
      <c r="F120" s="273"/>
      <c r="G120" s="273"/>
      <c r="H120" s="273"/>
      <c r="I120" s="273"/>
      <c r="J120" s="273"/>
      <c r="K120" s="273"/>
    </row>
    <row r="121" spans="2:11" s="1" customFormat="1" ht="7.5" customHeight="1">
      <c r="B121" s="302"/>
      <c r="C121" s="303"/>
      <c r="D121" s="303"/>
      <c r="E121" s="303"/>
      <c r="F121" s="303"/>
      <c r="G121" s="303"/>
      <c r="H121" s="303"/>
      <c r="I121" s="303"/>
      <c r="J121" s="303"/>
      <c r="K121" s="304"/>
    </row>
    <row r="122" spans="2:11" s="1" customFormat="1" ht="45" customHeight="1">
      <c r="B122" s="305"/>
      <c r="C122" s="393" t="s">
        <v>1530</v>
      </c>
      <c r="D122" s="393"/>
      <c r="E122" s="393"/>
      <c r="F122" s="393"/>
      <c r="G122" s="393"/>
      <c r="H122" s="393"/>
      <c r="I122" s="393"/>
      <c r="J122" s="393"/>
      <c r="K122" s="306"/>
    </row>
    <row r="123" spans="2:11" s="1" customFormat="1" ht="17.25" customHeight="1">
      <c r="B123" s="307"/>
      <c r="C123" s="279" t="s">
        <v>1476</v>
      </c>
      <c r="D123" s="279"/>
      <c r="E123" s="279"/>
      <c r="F123" s="279" t="s">
        <v>1477</v>
      </c>
      <c r="G123" s="280"/>
      <c r="H123" s="279" t="s">
        <v>55</v>
      </c>
      <c r="I123" s="279" t="s">
        <v>58</v>
      </c>
      <c r="J123" s="279" t="s">
        <v>1478</v>
      </c>
      <c r="K123" s="308"/>
    </row>
    <row r="124" spans="2:11" s="1" customFormat="1" ht="17.25" customHeight="1">
      <c r="B124" s="307"/>
      <c r="C124" s="281" t="s">
        <v>1479</v>
      </c>
      <c r="D124" s="281"/>
      <c r="E124" s="281"/>
      <c r="F124" s="282" t="s">
        <v>1480</v>
      </c>
      <c r="G124" s="283"/>
      <c r="H124" s="281"/>
      <c r="I124" s="281"/>
      <c r="J124" s="281" t="s">
        <v>1481</v>
      </c>
      <c r="K124" s="308"/>
    </row>
    <row r="125" spans="2:11" s="1" customFormat="1" ht="5.25" customHeight="1">
      <c r="B125" s="309"/>
      <c r="C125" s="284"/>
      <c r="D125" s="284"/>
      <c r="E125" s="284"/>
      <c r="F125" s="284"/>
      <c r="G125" s="310"/>
      <c r="H125" s="284"/>
      <c r="I125" s="284"/>
      <c r="J125" s="284"/>
      <c r="K125" s="311"/>
    </row>
    <row r="126" spans="2:11" s="1" customFormat="1" ht="15" customHeight="1">
      <c r="B126" s="309"/>
      <c r="C126" s="266" t="s">
        <v>1485</v>
      </c>
      <c r="D126" s="286"/>
      <c r="E126" s="286"/>
      <c r="F126" s="287" t="s">
        <v>1482</v>
      </c>
      <c r="G126" s="266"/>
      <c r="H126" s="266" t="s">
        <v>1522</v>
      </c>
      <c r="I126" s="266" t="s">
        <v>1484</v>
      </c>
      <c r="J126" s="266">
        <v>120</v>
      </c>
      <c r="K126" s="312"/>
    </row>
    <row r="127" spans="2:11" s="1" customFormat="1" ht="15" customHeight="1">
      <c r="B127" s="309"/>
      <c r="C127" s="266" t="s">
        <v>1531</v>
      </c>
      <c r="D127" s="266"/>
      <c r="E127" s="266"/>
      <c r="F127" s="287" t="s">
        <v>1482</v>
      </c>
      <c r="G127" s="266"/>
      <c r="H127" s="266" t="s">
        <v>1532</v>
      </c>
      <c r="I127" s="266" t="s">
        <v>1484</v>
      </c>
      <c r="J127" s="266" t="s">
        <v>1533</v>
      </c>
      <c r="K127" s="312"/>
    </row>
    <row r="128" spans="2:11" s="1" customFormat="1" ht="15" customHeight="1">
      <c r="B128" s="309"/>
      <c r="C128" s="266" t="s">
        <v>1430</v>
      </c>
      <c r="D128" s="266"/>
      <c r="E128" s="266"/>
      <c r="F128" s="287" t="s">
        <v>1482</v>
      </c>
      <c r="G128" s="266"/>
      <c r="H128" s="266" t="s">
        <v>1534</v>
      </c>
      <c r="I128" s="266" t="s">
        <v>1484</v>
      </c>
      <c r="J128" s="266" t="s">
        <v>1533</v>
      </c>
      <c r="K128" s="312"/>
    </row>
    <row r="129" spans="2:11" s="1" customFormat="1" ht="15" customHeight="1">
      <c r="B129" s="309"/>
      <c r="C129" s="266" t="s">
        <v>1493</v>
      </c>
      <c r="D129" s="266"/>
      <c r="E129" s="266"/>
      <c r="F129" s="287" t="s">
        <v>1488</v>
      </c>
      <c r="G129" s="266"/>
      <c r="H129" s="266" t="s">
        <v>1494</v>
      </c>
      <c r="I129" s="266" t="s">
        <v>1484</v>
      </c>
      <c r="J129" s="266">
        <v>15</v>
      </c>
      <c r="K129" s="312"/>
    </row>
    <row r="130" spans="2:11" s="1" customFormat="1" ht="15" customHeight="1">
      <c r="B130" s="309"/>
      <c r="C130" s="290" t="s">
        <v>1495</v>
      </c>
      <c r="D130" s="290"/>
      <c r="E130" s="290"/>
      <c r="F130" s="291" t="s">
        <v>1488</v>
      </c>
      <c r="G130" s="290"/>
      <c r="H130" s="290" t="s">
        <v>1496</v>
      </c>
      <c r="I130" s="290" t="s">
        <v>1484</v>
      </c>
      <c r="J130" s="290">
        <v>15</v>
      </c>
      <c r="K130" s="312"/>
    </row>
    <row r="131" spans="2:11" s="1" customFormat="1" ht="15" customHeight="1">
      <c r="B131" s="309"/>
      <c r="C131" s="290" t="s">
        <v>1497</v>
      </c>
      <c r="D131" s="290"/>
      <c r="E131" s="290"/>
      <c r="F131" s="291" t="s">
        <v>1488</v>
      </c>
      <c r="G131" s="290"/>
      <c r="H131" s="290" t="s">
        <v>1498</v>
      </c>
      <c r="I131" s="290" t="s">
        <v>1484</v>
      </c>
      <c r="J131" s="290">
        <v>20</v>
      </c>
      <c r="K131" s="312"/>
    </row>
    <row r="132" spans="2:11" s="1" customFormat="1" ht="15" customHeight="1">
      <c r="B132" s="309"/>
      <c r="C132" s="290" t="s">
        <v>1499</v>
      </c>
      <c r="D132" s="290"/>
      <c r="E132" s="290"/>
      <c r="F132" s="291" t="s">
        <v>1488</v>
      </c>
      <c r="G132" s="290"/>
      <c r="H132" s="290" t="s">
        <v>1500</v>
      </c>
      <c r="I132" s="290" t="s">
        <v>1484</v>
      </c>
      <c r="J132" s="290">
        <v>20</v>
      </c>
      <c r="K132" s="312"/>
    </row>
    <row r="133" spans="2:11" s="1" customFormat="1" ht="15" customHeight="1">
      <c r="B133" s="309"/>
      <c r="C133" s="266" t="s">
        <v>1487</v>
      </c>
      <c r="D133" s="266"/>
      <c r="E133" s="266"/>
      <c r="F133" s="287" t="s">
        <v>1488</v>
      </c>
      <c r="G133" s="266"/>
      <c r="H133" s="266" t="s">
        <v>1522</v>
      </c>
      <c r="I133" s="266" t="s">
        <v>1484</v>
      </c>
      <c r="J133" s="266">
        <v>50</v>
      </c>
      <c r="K133" s="312"/>
    </row>
    <row r="134" spans="2:11" s="1" customFormat="1" ht="15" customHeight="1">
      <c r="B134" s="309"/>
      <c r="C134" s="266" t="s">
        <v>1501</v>
      </c>
      <c r="D134" s="266"/>
      <c r="E134" s="266"/>
      <c r="F134" s="287" t="s">
        <v>1488</v>
      </c>
      <c r="G134" s="266"/>
      <c r="H134" s="266" t="s">
        <v>1522</v>
      </c>
      <c r="I134" s="266" t="s">
        <v>1484</v>
      </c>
      <c r="J134" s="266">
        <v>50</v>
      </c>
      <c r="K134" s="312"/>
    </row>
    <row r="135" spans="2:11" s="1" customFormat="1" ht="15" customHeight="1">
      <c r="B135" s="309"/>
      <c r="C135" s="266" t="s">
        <v>1507</v>
      </c>
      <c r="D135" s="266"/>
      <c r="E135" s="266"/>
      <c r="F135" s="287" t="s">
        <v>1488</v>
      </c>
      <c r="G135" s="266"/>
      <c r="H135" s="266" t="s">
        <v>1522</v>
      </c>
      <c r="I135" s="266" t="s">
        <v>1484</v>
      </c>
      <c r="J135" s="266">
        <v>50</v>
      </c>
      <c r="K135" s="312"/>
    </row>
    <row r="136" spans="2:11" s="1" customFormat="1" ht="15" customHeight="1">
      <c r="B136" s="309"/>
      <c r="C136" s="266" t="s">
        <v>1509</v>
      </c>
      <c r="D136" s="266"/>
      <c r="E136" s="266"/>
      <c r="F136" s="287" t="s">
        <v>1488</v>
      </c>
      <c r="G136" s="266"/>
      <c r="H136" s="266" t="s">
        <v>1522</v>
      </c>
      <c r="I136" s="266" t="s">
        <v>1484</v>
      </c>
      <c r="J136" s="266">
        <v>50</v>
      </c>
      <c r="K136" s="312"/>
    </row>
    <row r="137" spans="2:11" s="1" customFormat="1" ht="15" customHeight="1">
      <c r="B137" s="309"/>
      <c r="C137" s="266" t="s">
        <v>1510</v>
      </c>
      <c r="D137" s="266"/>
      <c r="E137" s="266"/>
      <c r="F137" s="287" t="s">
        <v>1488</v>
      </c>
      <c r="G137" s="266"/>
      <c r="H137" s="266" t="s">
        <v>1535</v>
      </c>
      <c r="I137" s="266" t="s">
        <v>1484</v>
      </c>
      <c r="J137" s="266">
        <v>255</v>
      </c>
      <c r="K137" s="312"/>
    </row>
    <row r="138" spans="2:11" s="1" customFormat="1" ht="15" customHeight="1">
      <c r="B138" s="309"/>
      <c r="C138" s="266" t="s">
        <v>1512</v>
      </c>
      <c r="D138" s="266"/>
      <c r="E138" s="266"/>
      <c r="F138" s="287" t="s">
        <v>1482</v>
      </c>
      <c r="G138" s="266"/>
      <c r="H138" s="266" t="s">
        <v>1536</v>
      </c>
      <c r="I138" s="266" t="s">
        <v>1514</v>
      </c>
      <c r="J138" s="266"/>
      <c r="K138" s="312"/>
    </row>
    <row r="139" spans="2:11" s="1" customFormat="1" ht="15" customHeight="1">
      <c r="B139" s="309"/>
      <c r="C139" s="266" t="s">
        <v>1515</v>
      </c>
      <c r="D139" s="266"/>
      <c r="E139" s="266"/>
      <c r="F139" s="287" t="s">
        <v>1482</v>
      </c>
      <c r="G139" s="266"/>
      <c r="H139" s="266" t="s">
        <v>1537</v>
      </c>
      <c r="I139" s="266" t="s">
        <v>1517</v>
      </c>
      <c r="J139" s="266"/>
      <c r="K139" s="312"/>
    </row>
    <row r="140" spans="2:11" s="1" customFormat="1" ht="15" customHeight="1">
      <c r="B140" s="309"/>
      <c r="C140" s="266" t="s">
        <v>1518</v>
      </c>
      <c r="D140" s="266"/>
      <c r="E140" s="266"/>
      <c r="F140" s="287" t="s">
        <v>1482</v>
      </c>
      <c r="G140" s="266"/>
      <c r="H140" s="266" t="s">
        <v>1518</v>
      </c>
      <c r="I140" s="266" t="s">
        <v>1517</v>
      </c>
      <c r="J140" s="266"/>
      <c r="K140" s="312"/>
    </row>
    <row r="141" spans="2:11" s="1" customFormat="1" ht="15" customHeight="1">
      <c r="B141" s="309"/>
      <c r="C141" s="266" t="s">
        <v>39</v>
      </c>
      <c r="D141" s="266"/>
      <c r="E141" s="266"/>
      <c r="F141" s="287" t="s">
        <v>1482</v>
      </c>
      <c r="G141" s="266"/>
      <c r="H141" s="266" t="s">
        <v>1538</v>
      </c>
      <c r="I141" s="266" t="s">
        <v>1517</v>
      </c>
      <c r="J141" s="266"/>
      <c r="K141" s="312"/>
    </row>
    <row r="142" spans="2:11" s="1" customFormat="1" ht="15" customHeight="1">
      <c r="B142" s="309"/>
      <c r="C142" s="266" t="s">
        <v>1539</v>
      </c>
      <c r="D142" s="266"/>
      <c r="E142" s="266"/>
      <c r="F142" s="287" t="s">
        <v>1482</v>
      </c>
      <c r="G142" s="266"/>
      <c r="H142" s="266" t="s">
        <v>1540</v>
      </c>
      <c r="I142" s="266" t="s">
        <v>1517</v>
      </c>
      <c r="J142" s="266"/>
      <c r="K142" s="312"/>
    </row>
    <row r="143" spans="2:11" s="1" customFormat="1" ht="15" customHeight="1">
      <c r="B143" s="313"/>
      <c r="C143" s="314"/>
      <c r="D143" s="314"/>
      <c r="E143" s="314"/>
      <c r="F143" s="314"/>
      <c r="G143" s="314"/>
      <c r="H143" s="314"/>
      <c r="I143" s="314"/>
      <c r="J143" s="314"/>
      <c r="K143" s="315"/>
    </row>
    <row r="144" spans="2:11" s="1" customFormat="1" ht="18.75" customHeight="1">
      <c r="B144" s="300"/>
      <c r="C144" s="300"/>
      <c r="D144" s="300"/>
      <c r="E144" s="300"/>
      <c r="F144" s="301"/>
      <c r="G144" s="300"/>
      <c r="H144" s="300"/>
      <c r="I144" s="300"/>
      <c r="J144" s="300"/>
      <c r="K144" s="300"/>
    </row>
    <row r="145" spans="2:11" s="1" customFormat="1" ht="18.75" customHeight="1">
      <c r="B145" s="273"/>
      <c r="C145" s="273"/>
      <c r="D145" s="273"/>
      <c r="E145" s="273"/>
      <c r="F145" s="273"/>
      <c r="G145" s="273"/>
      <c r="H145" s="273"/>
      <c r="I145" s="273"/>
      <c r="J145" s="273"/>
      <c r="K145" s="273"/>
    </row>
    <row r="146" spans="2:11" s="1" customFormat="1" ht="7.5" customHeight="1">
      <c r="B146" s="274"/>
      <c r="C146" s="275"/>
      <c r="D146" s="275"/>
      <c r="E146" s="275"/>
      <c r="F146" s="275"/>
      <c r="G146" s="275"/>
      <c r="H146" s="275"/>
      <c r="I146" s="275"/>
      <c r="J146" s="275"/>
      <c r="K146" s="276"/>
    </row>
    <row r="147" spans="2:11" s="1" customFormat="1" ht="45" customHeight="1">
      <c r="B147" s="277"/>
      <c r="C147" s="395" t="s">
        <v>1541</v>
      </c>
      <c r="D147" s="395"/>
      <c r="E147" s="395"/>
      <c r="F147" s="395"/>
      <c r="G147" s="395"/>
      <c r="H147" s="395"/>
      <c r="I147" s="395"/>
      <c r="J147" s="395"/>
      <c r="K147" s="278"/>
    </row>
    <row r="148" spans="2:11" s="1" customFormat="1" ht="17.25" customHeight="1">
      <c r="B148" s="277"/>
      <c r="C148" s="279" t="s">
        <v>1476</v>
      </c>
      <c r="D148" s="279"/>
      <c r="E148" s="279"/>
      <c r="F148" s="279" t="s">
        <v>1477</v>
      </c>
      <c r="G148" s="280"/>
      <c r="H148" s="279" t="s">
        <v>55</v>
      </c>
      <c r="I148" s="279" t="s">
        <v>58</v>
      </c>
      <c r="J148" s="279" t="s">
        <v>1478</v>
      </c>
      <c r="K148" s="278"/>
    </row>
    <row r="149" spans="2:11" s="1" customFormat="1" ht="17.25" customHeight="1">
      <c r="B149" s="277"/>
      <c r="C149" s="281" t="s">
        <v>1479</v>
      </c>
      <c r="D149" s="281"/>
      <c r="E149" s="281"/>
      <c r="F149" s="282" t="s">
        <v>1480</v>
      </c>
      <c r="G149" s="283"/>
      <c r="H149" s="281"/>
      <c r="I149" s="281"/>
      <c r="J149" s="281" t="s">
        <v>1481</v>
      </c>
      <c r="K149" s="278"/>
    </row>
    <row r="150" spans="2:11" s="1" customFormat="1" ht="5.25" customHeight="1">
      <c r="B150" s="289"/>
      <c r="C150" s="284"/>
      <c r="D150" s="284"/>
      <c r="E150" s="284"/>
      <c r="F150" s="284"/>
      <c r="G150" s="285"/>
      <c r="H150" s="284"/>
      <c r="I150" s="284"/>
      <c r="J150" s="284"/>
      <c r="K150" s="312"/>
    </row>
    <row r="151" spans="2:11" s="1" customFormat="1" ht="15" customHeight="1">
      <c r="B151" s="289"/>
      <c r="C151" s="316" t="s">
        <v>1485</v>
      </c>
      <c r="D151" s="266"/>
      <c r="E151" s="266"/>
      <c r="F151" s="317" t="s">
        <v>1482</v>
      </c>
      <c r="G151" s="266"/>
      <c r="H151" s="316" t="s">
        <v>1522</v>
      </c>
      <c r="I151" s="316" t="s">
        <v>1484</v>
      </c>
      <c r="J151" s="316">
        <v>120</v>
      </c>
      <c r="K151" s="312"/>
    </row>
    <row r="152" spans="2:11" s="1" customFormat="1" ht="15" customHeight="1">
      <c r="B152" s="289"/>
      <c r="C152" s="316" t="s">
        <v>1531</v>
      </c>
      <c r="D152" s="266"/>
      <c r="E152" s="266"/>
      <c r="F152" s="317" t="s">
        <v>1482</v>
      </c>
      <c r="G152" s="266"/>
      <c r="H152" s="316" t="s">
        <v>1542</v>
      </c>
      <c r="I152" s="316" t="s">
        <v>1484</v>
      </c>
      <c r="J152" s="316" t="s">
        <v>1533</v>
      </c>
      <c r="K152" s="312"/>
    </row>
    <row r="153" spans="2:11" s="1" customFormat="1" ht="15" customHeight="1">
      <c r="B153" s="289"/>
      <c r="C153" s="316" t="s">
        <v>1430</v>
      </c>
      <c r="D153" s="266"/>
      <c r="E153" s="266"/>
      <c r="F153" s="317" t="s">
        <v>1482</v>
      </c>
      <c r="G153" s="266"/>
      <c r="H153" s="316" t="s">
        <v>1543</v>
      </c>
      <c r="I153" s="316" t="s">
        <v>1484</v>
      </c>
      <c r="J153" s="316" t="s">
        <v>1533</v>
      </c>
      <c r="K153" s="312"/>
    </row>
    <row r="154" spans="2:11" s="1" customFormat="1" ht="15" customHeight="1">
      <c r="B154" s="289"/>
      <c r="C154" s="316" t="s">
        <v>1487</v>
      </c>
      <c r="D154" s="266"/>
      <c r="E154" s="266"/>
      <c r="F154" s="317" t="s">
        <v>1488</v>
      </c>
      <c r="G154" s="266"/>
      <c r="H154" s="316" t="s">
        <v>1522</v>
      </c>
      <c r="I154" s="316" t="s">
        <v>1484</v>
      </c>
      <c r="J154" s="316">
        <v>50</v>
      </c>
      <c r="K154" s="312"/>
    </row>
    <row r="155" spans="2:11" s="1" customFormat="1" ht="15" customHeight="1">
      <c r="B155" s="289"/>
      <c r="C155" s="316" t="s">
        <v>1490</v>
      </c>
      <c r="D155" s="266"/>
      <c r="E155" s="266"/>
      <c r="F155" s="317" t="s">
        <v>1482</v>
      </c>
      <c r="G155" s="266"/>
      <c r="H155" s="316" t="s">
        <v>1522</v>
      </c>
      <c r="I155" s="316" t="s">
        <v>1492</v>
      </c>
      <c r="J155" s="316"/>
      <c r="K155" s="312"/>
    </row>
    <row r="156" spans="2:11" s="1" customFormat="1" ht="15" customHeight="1">
      <c r="B156" s="289"/>
      <c r="C156" s="316" t="s">
        <v>1501</v>
      </c>
      <c r="D156" s="266"/>
      <c r="E156" s="266"/>
      <c r="F156" s="317" t="s">
        <v>1488</v>
      </c>
      <c r="G156" s="266"/>
      <c r="H156" s="316" t="s">
        <v>1522</v>
      </c>
      <c r="I156" s="316" t="s">
        <v>1484</v>
      </c>
      <c r="J156" s="316">
        <v>50</v>
      </c>
      <c r="K156" s="312"/>
    </row>
    <row r="157" spans="2:11" s="1" customFormat="1" ht="15" customHeight="1">
      <c r="B157" s="289"/>
      <c r="C157" s="316" t="s">
        <v>1509</v>
      </c>
      <c r="D157" s="266"/>
      <c r="E157" s="266"/>
      <c r="F157" s="317" t="s">
        <v>1488</v>
      </c>
      <c r="G157" s="266"/>
      <c r="H157" s="316" t="s">
        <v>1522</v>
      </c>
      <c r="I157" s="316" t="s">
        <v>1484</v>
      </c>
      <c r="J157" s="316">
        <v>50</v>
      </c>
      <c r="K157" s="312"/>
    </row>
    <row r="158" spans="2:11" s="1" customFormat="1" ht="15" customHeight="1">
      <c r="B158" s="289"/>
      <c r="C158" s="316" t="s">
        <v>1507</v>
      </c>
      <c r="D158" s="266"/>
      <c r="E158" s="266"/>
      <c r="F158" s="317" t="s">
        <v>1488</v>
      </c>
      <c r="G158" s="266"/>
      <c r="H158" s="316" t="s">
        <v>1522</v>
      </c>
      <c r="I158" s="316" t="s">
        <v>1484</v>
      </c>
      <c r="J158" s="316">
        <v>50</v>
      </c>
      <c r="K158" s="312"/>
    </row>
    <row r="159" spans="2:11" s="1" customFormat="1" ht="15" customHeight="1">
      <c r="B159" s="289"/>
      <c r="C159" s="316" t="s">
        <v>101</v>
      </c>
      <c r="D159" s="266"/>
      <c r="E159" s="266"/>
      <c r="F159" s="317" t="s">
        <v>1482</v>
      </c>
      <c r="G159" s="266"/>
      <c r="H159" s="316" t="s">
        <v>1544</v>
      </c>
      <c r="I159" s="316" t="s">
        <v>1484</v>
      </c>
      <c r="J159" s="316" t="s">
        <v>1545</v>
      </c>
      <c r="K159" s="312"/>
    </row>
    <row r="160" spans="2:11" s="1" customFormat="1" ht="15" customHeight="1">
      <c r="B160" s="289"/>
      <c r="C160" s="316" t="s">
        <v>1546</v>
      </c>
      <c r="D160" s="266"/>
      <c r="E160" s="266"/>
      <c r="F160" s="317" t="s">
        <v>1482</v>
      </c>
      <c r="G160" s="266"/>
      <c r="H160" s="316" t="s">
        <v>1547</v>
      </c>
      <c r="I160" s="316" t="s">
        <v>1517</v>
      </c>
      <c r="J160" s="316"/>
      <c r="K160" s="312"/>
    </row>
    <row r="161" spans="2:11" s="1" customFormat="1" ht="15" customHeight="1">
      <c r="B161" s="318"/>
      <c r="C161" s="298"/>
      <c r="D161" s="298"/>
      <c r="E161" s="298"/>
      <c r="F161" s="298"/>
      <c r="G161" s="298"/>
      <c r="H161" s="298"/>
      <c r="I161" s="298"/>
      <c r="J161" s="298"/>
      <c r="K161" s="319"/>
    </row>
    <row r="162" spans="2:11" s="1" customFormat="1" ht="18.75" customHeight="1">
      <c r="B162" s="300"/>
      <c r="C162" s="310"/>
      <c r="D162" s="310"/>
      <c r="E162" s="310"/>
      <c r="F162" s="320"/>
      <c r="G162" s="310"/>
      <c r="H162" s="310"/>
      <c r="I162" s="310"/>
      <c r="J162" s="310"/>
      <c r="K162" s="300"/>
    </row>
    <row r="163" spans="2:11" s="1" customFormat="1" ht="18.75" customHeight="1">
      <c r="B163" s="273"/>
      <c r="C163" s="273"/>
      <c r="D163" s="273"/>
      <c r="E163" s="273"/>
      <c r="F163" s="273"/>
      <c r="G163" s="273"/>
      <c r="H163" s="273"/>
      <c r="I163" s="273"/>
      <c r="J163" s="273"/>
      <c r="K163" s="273"/>
    </row>
    <row r="164" spans="2:11" s="1" customFormat="1" ht="7.5" customHeight="1">
      <c r="B164" s="255"/>
      <c r="C164" s="256"/>
      <c r="D164" s="256"/>
      <c r="E164" s="256"/>
      <c r="F164" s="256"/>
      <c r="G164" s="256"/>
      <c r="H164" s="256"/>
      <c r="I164" s="256"/>
      <c r="J164" s="256"/>
      <c r="K164" s="257"/>
    </row>
    <row r="165" spans="2:11" s="1" customFormat="1" ht="45" customHeight="1">
      <c r="B165" s="258"/>
      <c r="C165" s="393" t="s">
        <v>1548</v>
      </c>
      <c r="D165" s="393"/>
      <c r="E165" s="393"/>
      <c r="F165" s="393"/>
      <c r="G165" s="393"/>
      <c r="H165" s="393"/>
      <c r="I165" s="393"/>
      <c r="J165" s="393"/>
      <c r="K165" s="259"/>
    </row>
    <row r="166" spans="2:11" s="1" customFormat="1" ht="17.25" customHeight="1">
      <c r="B166" s="258"/>
      <c r="C166" s="279" t="s">
        <v>1476</v>
      </c>
      <c r="D166" s="279"/>
      <c r="E166" s="279"/>
      <c r="F166" s="279" t="s">
        <v>1477</v>
      </c>
      <c r="G166" s="321"/>
      <c r="H166" s="322" t="s">
        <v>55</v>
      </c>
      <c r="I166" s="322" t="s">
        <v>58</v>
      </c>
      <c r="J166" s="279" t="s">
        <v>1478</v>
      </c>
      <c r="K166" s="259"/>
    </row>
    <row r="167" spans="2:11" s="1" customFormat="1" ht="17.25" customHeight="1">
      <c r="B167" s="260"/>
      <c r="C167" s="281" t="s">
        <v>1479</v>
      </c>
      <c r="D167" s="281"/>
      <c r="E167" s="281"/>
      <c r="F167" s="282" t="s">
        <v>1480</v>
      </c>
      <c r="G167" s="323"/>
      <c r="H167" s="324"/>
      <c r="I167" s="324"/>
      <c r="J167" s="281" t="s">
        <v>1481</v>
      </c>
      <c r="K167" s="261"/>
    </row>
    <row r="168" spans="2:11" s="1" customFormat="1" ht="5.25" customHeight="1">
      <c r="B168" s="289"/>
      <c r="C168" s="284"/>
      <c r="D168" s="284"/>
      <c r="E168" s="284"/>
      <c r="F168" s="284"/>
      <c r="G168" s="285"/>
      <c r="H168" s="284"/>
      <c r="I168" s="284"/>
      <c r="J168" s="284"/>
      <c r="K168" s="312"/>
    </row>
    <row r="169" spans="2:11" s="1" customFormat="1" ht="15" customHeight="1">
      <c r="B169" s="289"/>
      <c r="C169" s="266" t="s">
        <v>1485</v>
      </c>
      <c r="D169" s="266"/>
      <c r="E169" s="266"/>
      <c r="F169" s="287" t="s">
        <v>1482</v>
      </c>
      <c r="G169" s="266"/>
      <c r="H169" s="266" t="s">
        <v>1522</v>
      </c>
      <c r="I169" s="266" t="s">
        <v>1484</v>
      </c>
      <c r="J169" s="266">
        <v>120</v>
      </c>
      <c r="K169" s="312"/>
    </row>
    <row r="170" spans="2:11" s="1" customFormat="1" ht="15" customHeight="1">
      <c r="B170" s="289"/>
      <c r="C170" s="266" t="s">
        <v>1531</v>
      </c>
      <c r="D170" s="266"/>
      <c r="E170" s="266"/>
      <c r="F170" s="287" t="s">
        <v>1482</v>
      </c>
      <c r="G170" s="266"/>
      <c r="H170" s="266" t="s">
        <v>1532</v>
      </c>
      <c r="I170" s="266" t="s">
        <v>1484</v>
      </c>
      <c r="J170" s="266" t="s">
        <v>1533</v>
      </c>
      <c r="K170" s="312"/>
    </row>
    <row r="171" spans="2:11" s="1" customFormat="1" ht="15" customHeight="1">
      <c r="B171" s="289"/>
      <c r="C171" s="266" t="s">
        <v>1430</v>
      </c>
      <c r="D171" s="266"/>
      <c r="E171" s="266"/>
      <c r="F171" s="287" t="s">
        <v>1482</v>
      </c>
      <c r="G171" s="266"/>
      <c r="H171" s="266" t="s">
        <v>1549</v>
      </c>
      <c r="I171" s="266" t="s">
        <v>1484</v>
      </c>
      <c r="J171" s="266" t="s">
        <v>1533</v>
      </c>
      <c r="K171" s="312"/>
    </row>
    <row r="172" spans="2:11" s="1" customFormat="1" ht="15" customHeight="1">
      <c r="B172" s="289"/>
      <c r="C172" s="266" t="s">
        <v>1487</v>
      </c>
      <c r="D172" s="266"/>
      <c r="E172" s="266"/>
      <c r="F172" s="287" t="s">
        <v>1488</v>
      </c>
      <c r="G172" s="266"/>
      <c r="H172" s="266" t="s">
        <v>1549</v>
      </c>
      <c r="I172" s="266" t="s">
        <v>1484</v>
      </c>
      <c r="J172" s="266">
        <v>50</v>
      </c>
      <c r="K172" s="312"/>
    </row>
    <row r="173" spans="2:11" s="1" customFormat="1" ht="15" customHeight="1">
      <c r="B173" s="289"/>
      <c r="C173" s="266" t="s">
        <v>1490</v>
      </c>
      <c r="D173" s="266"/>
      <c r="E173" s="266"/>
      <c r="F173" s="287" t="s">
        <v>1482</v>
      </c>
      <c r="G173" s="266"/>
      <c r="H173" s="266" t="s">
        <v>1549</v>
      </c>
      <c r="I173" s="266" t="s">
        <v>1492</v>
      </c>
      <c r="J173" s="266"/>
      <c r="K173" s="312"/>
    </row>
    <row r="174" spans="2:11" s="1" customFormat="1" ht="15" customHeight="1">
      <c r="B174" s="289"/>
      <c r="C174" s="266" t="s">
        <v>1501</v>
      </c>
      <c r="D174" s="266"/>
      <c r="E174" s="266"/>
      <c r="F174" s="287" t="s">
        <v>1488</v>
      </c>
      <c r="G174" s="266"/>
      <c r="H174" s="266" t="s">
        <v>1549</v>
      </c>
      <c r="I174" s="266" t="s">
        <v>1484</v>
      </c>
      <c r="J174" s="266">
        <v>50</v>
      </c>
      <c r="K174" s="312"/>
    </row>
    <row r="175" spans="2:11" s="1" customFormat="1" ht="15" customHeight="1">
      <c r="B175" s="289"/>
      <c r="C175" s="266" t="s">
        <v>1509</v>
      </c>
      <c r="D175" s="266"/>
      <c r="E175" s="266"/>
      <c r="F175" s="287" t="s">
        <v>1488</v>
      </c>
      <c r="G175" s="266"/>
      <c r="H175" s="266" t="s">
        <v>1549</v>
      </c>
      <c r="I175" s="266" t="s">
        <v>1484</v>
      </c>
      <c r="J175" s="266">
        <v>50</v>
      </c>
      <c r="K175" s="312"/>
    </row>
    <row r="176" spans="2:11" s="1" customFormat="1" ht="15" customHeight="1">
      <c r="B176" s="289"/>
      <c r="C176" s="266" t="s">
        <v>1507</v>
      </c>
      <c r="D176" s="266"/>
      <c r="E176" s="266"/>
      <c r="F176" s="287" t="s">
        <v>1488</v>
      </c>
      <c r="G176" s="266"/>
      <c r="H176" s="266" t="s">
        <v>1549</v>
      </c>
      <c r="I176" s="266" t="s">
        <v>1484</v>
      </c>
      <c r="J176" s="266">
        <v>50</v>
      </c>
      <c r="K176" s="312"/>
    </row>
    <row r="177" spans="2:11" s="1" customFormat="1" ht="15" customHeight="1">
      <c r="B177" s="289"/>
      <c r="C177" s="266" t="s">
        <v>120</v>
      </c>
      <c r="D177" s="266"/>
      <c r="E177" s="266"/>
      <c r="F177" s="287" t="s">
        <v>1482</v>
      </c>
      <c r="G177" s="266"/>
      <c r="H177" s="266" t="s">
        <v>1550</v>
      </c>
      <c r="I177" s="266" t="s">
        <v>1551</v>
      </c>
      <c r="J177" s="266"/>
      <c r="K177" s="312"/>
    </row>
    <row r="178" spans="2:11" s="1" customFormat="1" ht="15" customHeight="1">
      <c r="B178" s="289"/>
      <c r="C178" s="266" t="s">
        <v>58</v>
      </c>
      <c r="D178" s="266"/>
      <c r="E178" s="266"/>
      <c r="F178" s="287" t="s">
        <v>1482</v>
      </c>
      <c r="G178" s="266"/>
      <c r="H178" s="266" t="s">
        <v>1552</v>
      </c>
      <c r="I178" s="266" t="s">
        <v>1553</v>
      </c>
      <c r="J178" s="266">
        <v>1</v>
      </c>
      <c r="K178" s="312"/>
    </row>
    <row r="179" spans="2:11" s="1" customFormat="1" ht="15" customHeight="1">
      <c r="B179" s="289"/>
      <c r="C179" s="266" t="s">
        <v>54</v>
      </c>
      <c r="D179" s="266"/>
      <c r="E179" s="266"/>
      <c r="F179" s="287" t="s">
        <v>1482</v>
      </c>
      <c r="G179" s="266"/>
      <c r="H179" s="266" t="s">
        <v>1554</v>
      </c>
      <c r="I179" s="266" t="s">
        <v>1484</v>
      </c>
      <c r="J179" s="266">
        <v>20</v>
      </c>
      <c r="K179" s="312"/>
    </row>
    <row r="180" spans="2:11" s="1" customFormat="1" ht="15" customHeight="1">
      <c r="B180" s="289"/>
      <c r="C180" s="266" t="s">
        <v>55</v>
      </c>
      <c r="D180" s="266"/>
      <c r="E180" s="266"/>
      <c r="F180" s="287" t="s">
        <v>1482</v>
      </c>
      <c r="G180" s="266"/>
      <c r="H180" s="266" t="s">
        <v>1555</v>
      </c>
      <c r="I180" s="266" t="s">
        <v>1484</v>
      </c>
      <c r="J180" s="266">
        <v>255</v>
      </c>
      <c r="K180" s="312"/>
    </row>
    <row r="181" spans="2:11" s="1" customFormat="1" ht="15" customHeight="1">
      <c r="B181" s="289"/>
      <c r="C181" s="266" t="s">
        <v>121</v>
      </c>
      <c r="D181" s="266"/>
      <c r="E181" s="266"/>
      <c r="F181" s="287" t="s">
        <v>1482</v>
      </c>
      <c r="G181" s="266"/>
      <c r="H181" s="266" t="s">
        <v>1446</v>
      </c>
      <c r="I181" s="266" t="s">
        <v>1484</v>
      </c>
      <c r="J181" s="266">
        <v>10</v>
      </c>
      <c r="K181" s="312"/>
    </row>
    <row r="182" spans="2:11" s="1" customFormat="1" ht="15" customHeight="1">
      <c r="B182" s="289"/>
      <c r="C182" s="266" t="s">
        <v>122</v>
      </c>
      <c r="D182" s="266"/>
      <c r="E182" s="266"/>
      <c r="F182" s="287" t="s">
        <v>1482</v>
      </c>
      <c r="G182" s="266"/>
      <c r="H182" s="266" t="s">
        <v>1556</v>
      </c>
      <c r="I182" s="266" t="s">
        <v>1517</v>
      </c>
      <c r="J182" s="266"/>
      <c r="K182" s="312"/>
    </row>
    <row r="183" spans="2:11" s="1" customFormat="1" ht="15" customHeight="1">
      <c r="B183" s="289"/>
      <c r="C183" s="266" t="s">
        <v>1557</v>
      </c>
      <c r="D183" s="266"/>
      <c r="E183" s="266"/>
      <c r="F183" s="287" t="s">
        <v>1482</v>
      </c>
      <c r="G183" s="266"/>
      <c r="H183" s="266" t="s">
        <v>1558</v>
      </c>
      <c r="I183" s="266" t="s">
        <v>1517</v>
      </c>
      <c r="J183" s="266"/>
      <c r="K183" s="312"/>
    </row>
    <row r="184" spans="2:11" s="1" customFormat="1" ht="15" customHeight="1">
      <c r="B184" s="289"/>
      <c r="C184" s="266" t="s">
        <v>1546</v>
      </c>
      <c r="D184" s="266"/>
      <c r="E184" s="266"/>
      <c r="F184" s="287" t="s">
        <v>1482</v>
      </c>
      <c r="G184" s="266"/>
      <c r="H184" s="266" t="s">
        <v>1559</v>
      </c>
      <c r="I184" s="266" t="s">
        <v>1517</v>
      </c>
      <c r="J184" s="266"/>
      <c r="K184" s="312"/>
    </row>
    <row r="185" spans="2:11" s="1" customFormat="1" ht="15" customHeight="1">
      <c r="B185" s="289"/>
      <c r="C185" s="266" t="s">
        <v>124</v>
      </c>
      <c r="D185" s="266"/>
      <c r="E185" s="266"/>
      <c r="F185" s="287" t="s">
        <v>1488</v>
      </c>
      <c r="G185" s="266"/>
      <c r="H185" s="266" t="s">
        <v>1560</v>
      </c>
      <c r="I185" s="266" t="s">
        <v>1484</v>
      </c>
      <c r="J185" s="266">
        <v>50</v>
      </c>
      <c r="K185" s="312"/>
    </row>
    <row r="186" spans="2:11" s="1" customFormat="1" ht="15" customHeight="1">
      <c r="B186" s="289"/>
      <c r="C186" s="266" t="s">
        <v>1561</v>
      </c>
      <c r="D186" s="266"/>
      <c r="E186" s="266"/>
      <c r="F186" s="287" t="s">
        <v>1488</v>
      </c>
      <c r="G186" s="266"/>
      <c r="H186" s="266" t="s">
        <v>1562</v>
      </c>
      <c r="I186" s="266" t="s">
        <v>1563</v>
      </c>
      <c r="J186" s="266"/>
      <c r="K186" s="312"/>
    </row>
    <row r="187" spans="2:11" s="1" customFormat="1" ht="15" customHeight="1">
      <c r="B187" s="289"/>
      <c r="C187" s="266" t="s">
        <v>1564</v>
      </c>
      <c r="D187" s="266"/>
      <c r="E187" s="266"/>
      <c r="F187" s="287" t="s">
        <v>1488</v>
      </c>
      <c r="G187" s="266"/>
      <c r="H187" s="266" t="s">
        <v>1565</v>
      </c>
      <c r="I187" s="266" t="s">
        <v>1563</v>
      </c>
      <c r="J187" s="266"/>
      <c r="K187" s="312"/>
    </row>
    <row r="188" spans="2:11" s="1" customFormat="1" ht="15" customHeight="1">
      <c r="B188" s="289"/>
      <c r="C188" s="266" t="s">
        <v>1566</v>
      </c>
      <c r="D188" s="266"/>
      <c r="E188" s="266"/>
      <c r="F188" s="287" t="s">
        <v>1488</v>
      </c>
      <c r="G188" s="266"/>
      <c r="H188" s="266" t="s">
        <v>1567</v>
      </c>
      <c r="I188" s="266" t="s">
        <v>1563</v>
      </c>
      <c r="J188" s="266"/>
      <c r="K188" s="312"/>
    </row>
    <row r="189" spans="2:11" s="1" customFormat="1" ht="15" customHeight="1">
      <c r="B189" s="289"/>
      <c r="C189" s="325" t="s">
        <v>1568</v>
      </c>
      <c r="D189" s="266"/>
      <c r="E189" s="266"/>
      <c r="F189" s="287" t="s">
        <v>1488</v>
      </c>
      <c r="G189" s="266"/>
      <c r="H189" s="266" t="s">
        <v>1569</v>
      </c>
      <c r="I189" s="266" t="s">
        <v>1570</v>
      </c>
      <c r="J189" s="326" t="s">
        <v>1571</v>
      </c>
      <c r="K189" s="312"/>
    </row>
    <row r="190" spans="2:11" s="18" customFormat="1" ht="15" customHeight="1">
      <c r="B190" s="327"/>
      <c r="C190" s="328" t="s">
        <v>1572</v>
      </c>
      <c r="D190" s="329"/>
      <c r="E190" s="329"/>
      <c r="F190" s="330" t="s">
        <v>1488</v>
      </c>
      <c r="G190" s="329"/>
      <c r="H190" s="329" t="s">
        <v>1573</v>
      </c>
      <c r="I190" s="329" t="s">
        <v>1570</v>
      </c>
      <c r="J190" s="331" t="s">
        <v>1571</v>
      </c>
      <c r="K190" s="332"/>
    </row>
    <row r="191" spans="2:11" s="1" customFormat="1" ht="15" customHeight="1">
      <c r="B191" s="289"/>
      <c r="C191" s="325" t="s">
        <v>43</v>
      </c>
      <c r="D191" s="266"/>
      <c r="E191" s="266"/>
      <c r="F191" s="287" t="s">
        <v>1482</v>
      </c>
      <c r="G191" s="266"/>
      <c r="H191" s="263" t="s">
        <v>1574</v>
      </c>
      <c r="I191" s="266" t="s">
        <v>1575</v>
      </c>
      <c r="J191" s="266"/>
      <c r="K191" s="312"/>
    </row>
    <row r="192" spans="2:11" s="1" customFormat="1" ht="15" customHeight="1">
      <c r="B192" s="289"/>
      <c r="C192" s="325" t="s">
        <v>1576</v>
      </c>
      <c r="D192" s="266"/>
      <c r="E192" s="266"/>
      <c r="F192" s="287" t="s">
        <v>1482</v>
      </c>
      <c r="G192" s="266"/>
      <c r="H192" s="266" t="s">
        <v>1577</v>
      </c>
      <c r="I192" s="266" t="s">
        <v>1517</v>
      </c>
      <c r="J192" s="266"/>
      <c r="K192" s="312"/>
    </row>
    <row r="193" spans="2:11" s="1" customFormat="1" ht="15" customHeight="1">
      <c r="B193" s="289"/>
      <c r="C193" s="325" t="s">
        <v>1578</v>
      </c>
      <c r="D193" s="266"/>
      <c r="E193" s="266"/>
      <c r="F193" s="287" t="s">
        <v>1482</v>
      </c>
      <c r="G193" s="266"/>
      <c r="H193" s="266" t="s">
        <v>1579</v>
      </c>
      <c r="I193" s="266" t="s">
        <v>1517</v>
      </c>
      <c r="J193" s="266"/>
      <c r="K193" s="312"/>
    </row>
    <row r="194" spans="2:11" s="1" customFormat="1" ht="15" customHeight="1">
      <c r="B194" s="289"/>
      <c r="C194" s="325" t="s">
        <v>1580</v>
      </c>
      <c r="D194" s="266"/>
      <c r="E194" s="266"/>
      <c r="F194" s="287" t="s">
        <v>1488</v>
      </c>
      <c r="G194" s="266"/>
      <c r="H194" s="266" t="s">
        <v>1581</v>
      </c>
      <c r="I194" s="266" t="s">
        <v>1517</v>
      </c>
      <c r="J194" s="266"/>
      <c r="K194" s="312"/>
    </row>
    <row r="195" spans="2:11" s="1" customFormat="1" ht="15" customHeight="1">
      <c r="B195" s="318"/>
      <c r="C195" s="333"/>
      <c r="D195" s="298"/>
      <c r="E195" s="298"/>
      <c r="F195" s="298"/>
      <c r="G195" s="298"/>
      <c r="H195" s="298"/>
      <c r="I195" s="298"/>
      <c r="J195" s="298"/>
      <c r="K195" s="319"/>
    </row>
    <row r="196" spans="2:11" s="1" customFormat="1" ht="18.75" customHeight="1">
      <c r="B196" s="300"/>
      <c r="C196" s="310"/>
      <c r="D196" s="310"/>
      <c r="E196" s="310"/>
      <c r="F196" s="320"/>
      <c r="G196" s="310"/>
      <c r="H196" s="310"/>
      <c r="I196" s="310"/>
      <c r="J196" s="310"/>
      <c r="K196" s="300"/>
    </row>
    <row r="197" spans="2:11" s="1" customFormat="1" ht="18.75" customHeight="1">
      <c r="B197" s="300"/>
      <c r="C197" s="310"/>
      <c r="D197" s="310"/>
      <c r="E197" s="310"/>
      <c r="F197" s="320"/>
      <c r="G197" s="310"/>
      <c r="H197" s="310"/>
      <c r="I197" s="310"/>
      <c r="J197" s="310"/>
      <c r="K197" s="300"/>
    </row>
    <row r="198" spans="2:11" s="1" customFormat="1" ht="18.75" customHeight="1">
      <c r="B198" s="273"/>
      <c r="C198" s="273"/>
      <c r="D198" s="273"/>
      <c r="E198" s="273"/>
      <c r="F198" s="273"/>
      <c r="G198" s="273"/>
      <c r="H198" s="273"/>
      <c r="I198" s="273"/>
      <c r="J198" s="273"/>
      <c r="K198" s="273"/>
    </row>
    <row r="199" spans="2:11" s="1" customFormat="1" ht="13.5">
      <c r="B199" s="255"/>
      <c r="C199" s="256"/>
      <c r="D199" s="256"/>
      <c r="E199" s="256"/>
      <c r="F199" s="256"/>
      <c r="G199" s="256"/>
      <c r="H199" s="256"/>
      <c r="I199" s="256"/>
      <c r="J199" s="256"/>
      <c r="K199" s="257"/>
    </row>
    <row r="200" spans="2:11" s="1" customFormat="1" ht="21">
      <c r="B200" s="258"/>
      <c r="C200" s="393" t="s">
        <v>1582</v>
      </c>
      <c r="D200" s="393"/>
      <c r="E200" s="393"/>
      <c r="F200" s="393"/>
      <c r="G200" s="393"/>
      <c r="H200" s="393"/>
      <c r="I200" s="393"/>
      <c r="J200" s="393"/>
      <c r="K200" s="259"/>
    </row>
    <row r="201" spans="2:11" s="1" customFormat="1" ht="25.5" customHeight="1">
      <c r="B201" s="258"/>
      <c r="C201" s="334" t="s">
        <v>1583</v>
      </c>
      <c r="D201" s="334"/>
      <c r="E201" s="334"/>
      <c r="F201" s="334" t="s">
        <v>1584</v>
      </c>
      <c r="G201" s="335"/>
      <c r="H201" s="396" t="s">
        <v>1585</v>
      </c>
      <c r="I201" s="396"/>
      <c r="J201" s="396"/>
      <c r="K201" s="259"/>
    </row>
    <row r="202" spans="2:11" s="1" customFormat="1" ht="5.25" customHeight="1">
      <c r="B202" s="289"/>
      <c r="C202" s="284"/>
      <c r="D202" s="284"/>
      <c r="E202" s="284"/>
      <c r="F202" s="284"/>
      <c r="G202" s="310"/>
      <c r="H202" s="284"/>
      <c r="I202" s="284"/>
      <c r="J202" s="284"/>
      <c r="K202" s="312"/>
    </row>
    <row r="203" spans="2:11" s="1" customFormat="1" ht="15" customHeight="1">
      <c r="B203" s="289"/>
      <c r="C203" s="266" t="s">
        <v>1575</v>
      </c>
      <c r="D203" s="266"/>
      <c r="E203" s="266"/>
      <c r="F203" s="287" t="s">
        <v>44</v>
      </c>
      <c r="G203" s="266"/>
      <c r="H203" s="397" t="s">
        <v>1586</v>
      </c>
      <c r="I203" s="397"/>
      <c r="J203" s="397"/>
      <c r="K203" s="312"/>
    </row>
    <row r="204" spans="2:11" s="1" customFormat="1" ht="15" customHeight="1">
      <c r="B204" s="289"/>
      <c r="C204" s="266"/>
      <c r="D204" s="266"/>
      <c r="E204" s="266"/>
      <c r="F204" s="287" t="s">
        <v>45</v>
      </c>
      <c r="G204" s="266"/>
      <c r="H204" s="397" t="s">
        <v>1587</v>
      </c>
      <c r="I204" s="397"/>
      <c r="J204" s="397"/>
      <c r="K204" s="312"/>
    </row>
    <row r="205" spans="2:11" s="1" customFormat="1" ht="15" customHeight="1">
      <c r="B205" s="289"/>
      <c r="C205" s="266"/>
      <c r="D205" s="266"/>
      <c r="E205" s="266"/>
      <c r="F205" s="287" t="s">
        <v>48</v>
      </c>
      <c r="G205" s="266"/>
      <c r="H205" s="397" t="s">
        <v>1588</v>
      </c>
      <c r="I205" s="397"/>
      <c r="J205" s="397"/>
      <c r="K205" s="312"/>
    </row>
    <row r="206" spans="2:11" s="1" customFormat="1" ht="15" customHeight="1">
      <c r="B206" s="289"/>
      <c r="C206" s="266"/>
      <c r="D206" s="266"/>
      <c r="E206" s="266"/>
      <c r="F206" s="287" t="s">
        <v>46</v>
      </c>
      <c r="G206" s="266"/>
      <c r="H206" s="397" t="s">
        <v>1589</v>
      </c>
      <c r="I206" s="397"/>
      <c r="J206" s="397"/>
      <c r="K206" s="312"/>
    </row>
    <row r="207" spans="2:11" s="1" customFormat="1" ht="15" customHeight="1">
      <c r="B207" s="289"/>
      <c r="C207" s="266"/>
      <c r="D207" s="266"/>
      <c r="E207" s="266"/>
      <c r="F207" s="287" t="s">
        <v>47</v>
      </c>
      <c r="G207" s="266"/>
      <c r="H207" s="397" t="s">
        <v>1590</v>
      </c>
      <c r="I207" s="397"/>
      <c r="J207" s="397"/>
      <c r="K207" s="312"/>
    </row>
    <row r="208" spans="2:11" s="1" customFormat="1" ht="15" customHeight="1">
      <c r="B208" s="289"/>
      <c r="C208" s="266"/>
      <c r="D208" s="266"/>
      <c r="E208" s="266"/>
      <c r="F208" s="287"/>
      <c r="G208" s="266"/>
      <c r="H208" s="266"/>
      <c r="I208" s="266"/>
      <c r="J208" s="266"/>
      <c r="K208" s="312"/>
    </row>
    <row r="209" spans="2:11" s="1" customFormat="1" ht="15" customHeight="1">
      <c r="B209" s="289"/>
      <c r="C209" s="266" t="s">
        <v>1529</v>
      </c>
      <c r="D209" s="266"/>
      <c r="E209" s="266"/>
      <c r="F209" s="287" t="s">
        <v>1422</v>
      </c>
      <c r="G209" s="266"/>
      <c r="H209" s="397" t="s">
        <v>1591</v>
      </c>
      <c r="I209" s="397"/>
      <c r="J209" s="397"/>
      <c r="K209" s="312"/>
    </row>
    <row r="210" spans="2:11" s="1" customFormat="1" ht="15" customHeight="1">
      <c r="B210" s="289"/>
      <c r="C210" s="266"/>
      <c r="D210" s="266"/>
      <c r="E210" s="266"/>
      <c r="F210" s="287" t="s">
        <v>1425</v>
      </c>
      <c r="G210" s="266"/>
      <c r="H210" s="397" t="s">
        <v>1426</v>
      </c>
      <c r="I210" s="397"/>
      <c r="J210" s="397"/>
      <c r="K210" s="312"/>
    </row>
    <row r="211" spans="2:11" s="1" customFormat="1" ht="15" customHeight="1">
      <c r="B211" s="289"/>
      <c r="C211" s="266"/>
      <c r="D211" s="266"/>
      <c r="E211" s="266"/>
      <c r="F211" s="287" t="s">
        <v>80</v>
      </c>
      <c r="G211" s="266"/>
      <c r="H211" s="397" t="s">
        <v>1592</v>
      </c>
      <c r="I211" s="397"/>
      <c r="J211" s="397"/>
      <c r="K211" s="312"/>
    </row>
    <row r="212" spans="2:11" s="1" customFormat="1" ht="15" customHeight="1">
      <c r="B212" s="336"/>
      <c r="C212" s="266"/>
      <c r="D212" s="266"/>
      <c r="E212" s="266"/>
      <c r="F212" s="287" t="s">
        <v>92</v>
      </c>
      <c r="G212" s="325"/>
      <c r="H212" s="398" t="s">
        <v>1427</v>
      </c>
      <c r="I212" s="398"/>
      <c r="J212" s="398"/>
      <c r="K212" s="337"/>
    </row>
    <row r="213" spans="2:11" s="1" customFormat="1" ht="15" customHeight="1">
      <c r="B213" s="336"/>
      <c r="C213" s="266"/>
      <c r="D213" s="266"/>
      <c r="E213" s="266"/>
      <c r="F213" s="287" t="s">
        <v>1428</v>
      </c>
      <c r="G213" s="325"/>
      <c r="H213" s="398" t="s">
        <v>1593</v>
      </c>
      <c r="I213" s="398"/>
      <c r="J213" s="398"/>
      <c r="K213" s="337"/>
    </row>
    <row r="214" spans="2:11" s="1" customFormat="1" ht="15" customHeight="1">
      <c r="B214" s="336"/>
      <c r="C214" s="266"/>
      <c r="D214" s="266"/>
      <c r="E214" s="266"/>
      <c r="F214" s="287"/>
      <c r="G214" s="325"/>
      <c r="H214" s="316"/>
      <c r="I214" s="316"/>
      <c r="J214" s="316"/>
      <c r="K214" s="337"/>
    </row>
    <row r="215" spans="2:11" s="1" customFormat="1" ht="15" customHeight="1">
      <c r="B215" s="336"/>
      <c r="C215" s="266" t="s">
        <v>1553</v>
      </c>
      <c r="D215" s="266"/>
      <c r="E215" s="266"/>
      <c r="F215" s="287">
        <v>1</v>
      </c>
      <c r="G215" s="325"/>
      <c r="H215" s="398" t="s">
        <v>1594</v>
      </c>
      <c r="I215" s="398"/>
      <c r="J215" s="398"/>
      <c r="K215" s="337"/>
    </row>
    <row r="216" spans="2:11" s="1" customFormat="1" ht="15" customHeight="1">
      <c r="B216" s="336"/>
      <c r="C216" s="266"/>
      <c r="D216" s="266"/>
      <c r="E216" s="266"/>
      <c r="F216" s="287">
        <v>2</v>
      </c>
      <c r="G216" s="325"/>
      <c r="H216" s="398" t="s">
        <v>1595</v>
      </c>
      <c r="I216" s="398"/>
      <c r="J216" s="398"/>
      <c r="K216" s="337"/>
    </row>
    <row r="217" spans="2:11" s="1" customFormat="1" ht="15" customHeight="1">
      <c r="B217" s="336"/>
      <c r="C217" s="266"/>
      <c r="D217" s="266"/>
      <c r="E217" s="266"/>
      <c r="F217" s="287">
        <v>3</v>
      </c>
      <c r="G217" s="325"/>
      <c r="H217" s="398" t="s">
        <v>1596</v>
      </c>
      <c r="I217" s="398"/>
      <c r="J217" s="398"/>
      <c r="K217" s="337"/>
    </row>
    <row r="218" spans="2:11" s="1" customFormat="1" ht="15" customHeight="1">
      <c r="B218" s="336"/>
      <c r="C218" s="266"/>
      <c r="D218" s="266"/>
      <c r="E218" s="266"/>
      <c r="F218" s="287">
        <v>4</v>
      </c>
      <c r="G218" s="325"/>
      <c r="H218" s="398" t="s">
        <v>1597</v>
      </c>
      <c r="I218" s="398"/>
      <c r="J218" s="398"/>
      <c r="K218" s="337"/>
    </row>
    <row r="219" spans="2:11" s="1" customFormat="1" ht="12.75" customHeight="1">
      <c r="B219" s="338"/>
      <c r="C219" s="339"/>
      <c r="D219" s="339"/>
      <c r="E219" s="339"/>
      <c r="F219" s="339"/>
      <c r="G219" s="339"/>
      <c r="H219" s="339"/>
      <c r="I219" s="339"/>
      <c r="J219" s="339"/>
      <c r="K219" s="340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SO 101 - Komunikace a zpe...</vt:lpstr>
      <vt:lpstr>SO 101s - Sanace zemní pl...</vt:lpstr>
      <vt:lpstr>SO 401 - Veřejné osvětlení</vt:lpstr>
      <vt:lpstr>VRN 101 - Vedlejší rozpoč...</vt:lpstr>
      <vt:lpstr>VRN 401 - Vedlejší rozpoč...</vt:lpstr>
      <vt:lpstr>Pokyny pro vyplnění</vt:lpstr>
      <vt:lpstr>'Rekapitulace stavby'!Názvy_tisku</vt:lpstr>
      <vt:lpstr>'SO 101 - Komunikace a zpe...'!Názvy_tisku</vt:lpstr>
      <vt:lpstr>'SO 101s - Sanace zemní pl...'!Názvy_tisku</vt:lpstr>
      <vt:lpstr>'SO 401 - Veřejné osvětlení'!Názvy_tisku</vt:lpstr>
      <vt:lpstr>'VRN 101 - Vedlejší rozpoč...'!Názvy_tisku</vt:lpstr>
      <vt:lpstr>'VRN 401 - Vedlejší rozpoč...'!Názvy_tisku</vt:lpstr>
      <vt:lpstr>'Pokyny pro vyplnění'!Oblast_tisku</vt:lpstr>
      <vt:lpstr>'Rekapitulace stavby'!Oblast_tisku</vt:lpstr>
      <vt:lpstr>'SO 101 - Komunikace a zpe...'!Oblast_tisku</vt:lpstr>
      <vt:lpstr>'SO 101s - Sanace zemní pl...'!Oblast_tisku</vt:lpstr>
      <vt:lpstr>'SO 401 - Veřejné osvětlení'!Oblast_tisku</vt:lpstr>
      <vt:lpstr>'VRN 101 - Vedlejší rozpoč...'!Oblast_tisku</vt:lpstr>
      <vt:lpstr>'VRN 401 - Vedlejší rozpoč...'!Oblast_tisku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SK</dc:creator>
  <cp:lastModifiedBy>Matějka Ondřej Ing.</cp:lastModifiedBy>
  <dcterms:created xsi:type="dcterms:W3CDTF">2025-11-29T23:15:42Z</dcterms:created>
  <dcterms:modified xsi:type="dcterms:W3CDTF">2026-01-14T09:41:16Z</dcterms:modified>
</cp:coreProperties>
</file>